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84" activeTab="5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<sst xmlns="http://schemas.openxmlformats.org/spreadsheetml/2006/main" count="2194" uniqueCount="194">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</sst>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  <numFmt numFmtId="173" formatCode="0.000"/>
    <numFmt numFmtId="174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72" fontId="0" fillId="0" borderId="10" xfId="46" applyNumberFormat="1" applyFont="1" applyBorder="1" applyAlignment="1">
      <alignment horizontal="right" vertical="center" wrapText="1"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72" fontId="0" fillId="0" borderId="10" xfId="46" applyNumberFormat="1" applyFill="1" applyBorder="1" applyAlignment="1">
      <alignment horizontal="right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ill="1" applyBorder="1">
      <alignment/>
      <protection/>
    </xf>
    <xf numFmtId="173" fontId="0" fillId="0" borderId="10" xfId="46" applyNumberFormat="1" applyFont="1" applyFill="1" applyBorder="1" applyAlignment="1">
      <alignment horizontal="right" vertical="center" wrapText="1"/>
      <protection/>
    </xf>
    <xf numFmtId="173" fontId="0" fillId="0" borderId="13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173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72" fontId="0" fillId="0" borderId="16" xfId="46" applyNumberFormat="1" applyFont="1" applyBorder="1" applyAlignment="1">
      <alignment horizontal="right" vertical="center" wrapText="1"/>
      <protection/>
    </xf>
    <xf numFmtId="172" fontId="0" fillId="0" borderId="10" xfId="46" applyNumberFormat="1" applyFont="1" applyFill="1" applyBorder="1" applyAlignment="1">
      <alignment horizontal="right" vertical="center" wrapText="1"/>
      <protection/>
    </xf>
    <xf numFmtId="17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73" fontId="0" fillId="0" borderId="10" xfId="46" applyNumberFormat="1" applyFont="1" applyBorder="1">
      <alignment/>
      <protection/>
    </xf>
    <xf numFmtId="173" fontId="0" fillId="0" borderId="10" xfId="47" applyNumberFormat="1" applyFont="1" applyBorder="1">
      <alignment/>
      <protection/>
    </xf>
    <xf numFmtId="173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73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72" fontId="0" fillId="0" borderId="10" xfId="46" applyNumberFormat="1" applyFont="1" applyBorder="1" applyAlignment="1">
      <alignment horizontal="right" vertical="center"/>
      <protection/>
    </xf>
    <xf numFmtId="172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74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72" fontId="0" fillId="0" borderId="10" xfId="46" applyNumberFormat="1" applyFont="1" applyBorder="1">
      <alignment/>
      <protection/>
    </xf>
    <xf numFmtId="172" fontId="0" fillId="0" borderId="10" xfId="47" applyNumberFormat="1" applyFont="1" applyBorder="1">
      <alignment/>
      <protection/>
    </xf>
    <xf numFmtId="172" fontId="0" fillId="0" borderId="10" xfId="46" applyNumberFormat="1" applyFill="1" applyBorder="1">
      <alignment/>
      <protection/>
    </xf>
    <xf numFmtId="172" fontId="0" fillId="0" borderId="10" xfId="46" applyNumberFormat="1" applyFont="1" applyBorder="1" applyAlignment="1">
      <alignment horizontal="right"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73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72" fontId="0" fillId="0" borderId="11" xfId="46" applyNumberFormat="1" applyFont="1" applyFill="1" applyBorder="1" applyAlignment="1">
      <alignment horizontal="right" vertical="center"/>
      <protection/>
    </xf>
    <xf numFmtId="172" fontId="0" fillId="0" borderId="10" xfId="46" applyNumberFormat="1" applyFont="1" applyFill="1" applyBorder="1" applyAlignment="1">
      <alignment horizontal="right" vertical="center"/>
      <protection/>
    </xf>
    <xf numFmtId="172" fontId="0" fillId="0" borderId="18" xfId="46" applyNumberFormat="1" applyFont="1" applyBorder="1" applyAlignment="1">
      <alignment horizontal="right" vertical="center" wrapText="1"/>
      <protection/>
    </xf>
    <xf numFmtId="172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72" fontId="0" fillId="0" borderId="22" xfId="46" applyNumberFormat="1" applyFont="1" applyBorder="1" applyAlignment="1">
      <alignment horizontal="right" vertical="center" wrapText="1"/>
      <protection/>
    </xf>
    <xf numFmtId="172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72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34" sqref="F34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SO2!J1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>
        <v>3</v>
      </c>
      <c r="F4" s="13">
        <v>3</v>
      </c>
      <c r="G4" s="12"/>
      <c r="H4" s="12"/>
      <c r="I4" s="12"/>
      <c r="J4" s="12"/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>
        <v>3</v>
      </c>
      <c r="F5" s="13">
        <v>3</v>
      </c>
      <c r="G5" s="12"/>
      <c r="H5" s="12"/>
      <c r="I5" s="12"/>
      <c r="J5" s="12"/>
      <c r="K5" s="12"/>
      <c r="L5" s="12"/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>
        <v>3</v>
      </c>
      <c r="F6" s="13">
        <v>3</v>
      </c>
      <c r="G6" s="12"/>
      <c r="H6" s="12"/>
      <c r="I6" s="12"/>
      <c r="J6" s="12"/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>
        <v>3</v>
      </c>
      <c r="F7" s="13">
        <v>6</v>
      </c>
      <c r="G7" s="231"/>
      <c r="H7" s="12"/>
      <c r="I7" s="12"/>
      <c r="J7" s="12"/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>
        <v>3</v>
      </c>
      <c r="F8" s="13">
        <v>3</v>
      </c>
      <c r="G8" s="12"/>
      <c r="H8" s="12"/>
      <c r="I8" s="12"/>
      <c r="J8" s="12"/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>
        <v>3</v>
      </c>
      <c r="F9" s="13">
        <v>3</v>
      </c>
      <c r="G9" s="12"/>
      <c r="H9" s="12"/>
      <c r="I9" s="12"/>
      <c r="J9" s="12"/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>
        <v>8</v>
      </c>
      <c r="F10" s="13">
        <v>3</v>
      </c>
      <c r="G10" s="12"/>
      <c r="H10" s="12"/>
      <c r="I10" s="12"/>
      <c r="J10" s="12"/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>
        <v>6</v>
      </c>
      <c r="F11" s="13">
        <v>3</v>
      </c>
      <c r="G11" s="12"/>
      <c r="H11" s="12"/>
      <c r="I11" s="12"/>
      <c r="J11" s="12"/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>
        <v>6</v>
      </c>
      <c r="F12" s="13">
        <v>3</v>
      </c>
      <c r="G12" s="12"/>
      <c r="H12" s="12"/>
      <c r="I12" s="12"/>
      <c r="J12" s="12"/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>
        <v>18</v>
      </c>
      <c r="F13" s="13">
        <v>3</v>
      </c>
      <c r="G13" s="12"/>
      <c r="H13" s="12"/>
      <c r="I13" s="12"/>
      <c r="J13" s="12"/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>
        <v>15</v>
      </c>
      <c r="F14" s="13">
        <v>9</v>
      </c>
      <c r="G14" s="12"/>
      <c r="H14" s="12"/>
      <c r="I14" s="12"/>
      <c r="J14" s="12"/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>
        <v>10</v>
      </c>
      <c r="F15" s="13">
        <v>9</v>
      </c>
      <c r="G15" s="12"/>
      <c r="H15" s="12"/>
      <c r="I15" s="12"/>
      <c r="J15" s="12"/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>
        <v>6</v>
      </c>
      <c r="F16" s="13">
        <v>3</v>
      </c>
      <c r="G16" s="12"/>
      <c r="H16" s="12"/>
      <c r="I16" s="12"/>
      <c r="J16" s="12"/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>
        <v>3</v>
      </c>
      <c r="F17" s="13">
        <v>6</v>
      </c>
      <c r="G17" s="12"/>
      <c r="H17" s="12"/>
      <c r="I17" s="12"/>
      <c r="J17" s="12"/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>
        <v>3</v>
      </c>
      <c r="F18" s="13">
        <v>9</v>
      </c>
      <c r="G18" s="12"/>
      <c r="H18" s="12"/>
      <c r="I18" s="12"/>
      <c r="J18" s="12"/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>
        <v>3</v>
      </c>
      <c r="F19" s="13">
        <v>6</v>
      </c>
      <c r="G19" s="12"/>
      <c r="H19" s="12"/>
      <c r="I19" s="12"/>
      <c r="J19" s="12"/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>
        <v>11</v>
      </c>
      <c r="F20" s="12"/>
      <c r="G20" s="12"/>
      <c r="H20" s="12"/>
      <c r="I20" s="12"/>
      <c r="J20" s="12"/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>
        <v>8</v>
      </c>
      <c r="F21" s="13">
        <v>6</v>
      </c>
      <c r="G21" s="12"/>
      <c r="H21" s="12"/>
      <c r="I21" s="12"/>
      <c r="J21" s="12"/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>
        <v>16</v>
      </c>
      <c r="F22" s="13">
        <v>11</v>
      </c>
      <c r="G22" s="12"/>
      <c r="H22" s="12"/>
      <c r="I22" s="12"/>
      <c r="J22" s="12"/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>
        <v>14</v>
      </c>
      <c r="F23" s="12">
        <v>14</v>
      </c>
      <c r="G23" s="12"/>
      <c r="H23" s="12"/>
      <c r="I23" s="12"/>
      <c r="J23" s="12"/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>
        <v>8</v>
      </c>
      <c r="F24" s="13">
        <v>6</v>
      </c>
      <c r="G24" s="12"/>
      <c r="H24" s="12"/>
      <c r="I24" s="12"/>
      <c r="J24" s="12"/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>
        <v>6</v>
      </c>
      <c r="F25" s="13">
        <v>6</v>
      </c>
      <c r="G25" s="12"/>
      <c r="H25" s="12"/>
      <c r="I25" s="12"/>
      <c r="J25" s="12"/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>
        <v>9</v>
      </c>
      <c r="F26" s="13">
        <v>3</v>
      </c>
      <c r="G26" s="12"/>
      <c r="H26" s="12"/>
      <c r="I26" s="12"/>
      <c r="J26" s="12"/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>
        <v>3</v>
      </c>
      <c r="F27" s="13">
        <v>3</v>
      </c>
      <c r="G27" s="12"/>
      <c r="H27" s="12"/>
      <c r="I27" s="12"/>
      <c r="J27" s="12"/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>
        <v>3</v>
      </c>
      <c r="F28" s="12">
        <v>3</v>
      </c>
      <c r="G28" s="12"/>
      <c r="H28" s="12"/>
      <c r="I28" s="12"/>
      <c r="J28" s="12"/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>
        <v>11</v>
      </c>
      <c r="F29" s="13">
        <v>3</v>
      </c>
      <c r="G29" s="12"/>
      <c r="H29" s="12"/>
      <c r="I29" s="12"/>
      <c r="J29" s="12"/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>
        <v>13</v>
      </c>
      <c r="F30" s="13">
        <v>3</v>
      </c>
      <c r="G30" s="12"/>
      <c r="H30" s="12"/>
      <c r="I30" s="12"/>
      <c r="J30" s="12"/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>
        <v>8</v>
      </c>
      <c r="F31" s="13">
        <v>3</v>
      </c>
      <c r="G31" s="12"/>
      <c r="H31" s="12"/>
      <c r="I31" s="12"/>
      <c r="J31" s="12"/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>
        <v>13</v>
      </c>
      <c r="F32" s="13">
        <v>3</v>
      </c>
      <c r="G32" s="12"/>
      <c r="H32" s="12"/>
      <c r="I32" s="12"/>
      <c r="J32" s="12"/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>
        <v>11</v>
      </c>
      <c r="F33" s="13">
        <v>3</v>
      </c>
      <c r="G33" s="12"/>
      <c r="H33" s="12"/>
      <c r="I33" s="12"/>
      <c r="J33" s="12"/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/>
      <c r="H34" s="13"/>
      <c r="I34" s="12"/>
      <c r="J34" s="12"/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5" t="s">
        <v>21</v>
      </c>
      <c r="B35" s="258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0</v>
      </c>
      <c r="H35" s="226">
        <f t="shared" si="0"/>
        <v>0</v>
      </c>
      <c r="I35" s="226">
        <f t="shared" si="0"/>
        <v>0</v>
      </c>
      <c r="J35" s="226">
        <f t="shared" si="0"/>
        <v>0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118</v>
      </c>
      <c r="P35" s="25"/>
    </row>
    <row r="36" spans="1:16" ht="15" customHeight="1">
      <c r="A36" s="255" t="s">
        <v>22</v>
      </c>
      <c r="B36" s="255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5" t="s">
        <v>23</v>
      </c>
      <c r="B37" s="255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  <v>7.516129032258065</v>
      </c>
      <c r="F37" s="27">
        <f t="shared" si="2"/>
        <v>4.896551724137931</v>
      </c>
      <c r="G37" s="27">
        <f t="shared" si="2"/>
      </c>
      <c r="H37" s="27">
        <f t="shared" si="2"/>
      </c>
      <c r="I37" s="27">
        <f t="shared" si="2"/>
      </c>
      <c r="J37" s="27">
        <f t="shared" si="2"/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7.940677966101695</v>
      </c>
      <c r="P37" s="25"/>
    </row>
    <row r="38" spans="1:16" ht="15" customHeight="1">
      <c r="A38" s="255" t="s">
        <v>24</v>
      </c>
      <c r="B38" s="255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18</v>
      </c>
      <c r="F38" s="23">
        <f t="shared" si="3"/>
        <v>14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3"/>
        <v>0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5" t="s">
        <v>25</v>
      </c>
      <c r="B39" s="255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0</v>
      </c>
      <c r="H39" s="23">
        <f t="shared" si="4"/>
        <v>0</v>
      </c>
      <c r="I39" s="23">
        <f t="shared" si="4"/>
        <v>0</v>
      </c>
      <c r="J39" s="23">
        <f t="shared" si="4"/>
        <v>0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5" t="s">
        <v>26</v>
      </c>
      <c r="B40" s="255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  <v>16.799999999999997</v>
      </c>
      <c r="F40" s="29">
        <f t="shared" si="5"/>
        <v>12.319999999999993</v>
      </c>
      <c r="G40" s="29">
        <f t="shared" si="5"/>
      </c>
      <c r="H40" s="29">
        <f t="shared" si="5"/>
      </c>
      <c r="I40" s="29">
        <f t="shared" si="5"/>
      </c>
      <c r="J40" s="29">
        <f t="shared" si="5"/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22</v>
      </c>
      <c r="P40" s="25"/>
    </row>
    <row r="41" spans="1:16" ht="15" customHeight="1">
      <c r="A41" s="255" t="s">
        <v>27</v>
      </c>
      <c r="B41" s="255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6</v>
      </c>
      <c r="F41" s="31">
        <f t="shared" si="6"/>
        <v>3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6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0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4.720689655172414</v>
      </c>
      <c r="C8" s="153">
        <f>Cadj!F37</f>
        <v>4.896551724137931</v>
      </c>
      <c r="D8" s="153">
        <f>'SČ 2_5'!F37</f>
      </c>
      <c r="E8" s="153">
        <f>'SČ 10 '!G37</f>
        <v>0</v>
      </c>
      <c r="F8" s="153">
        <f>NO2!F37</f>
        <v>27.413793103448278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4.1</v>
      </c>
      <c r="C9" s="153">
        <f>Cadj!F41</f>
        <v>3</v>
      </c>
      <c r="D9" s="153"/>
      <c r="E9" s="153"/>
      <c r="F9" s="153">
        <f>NO2!F41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15.344000000000001</v>
      </c>
      <c r="C10" s="153">
        <f>Cadj!F40</f>
        <v>12.319999999999993</v>
      </c>
      <c r="D10" s="153"/>
      <c r="E10" s="153">
        <f>'SČ 10 '!G40</f>
      </c>
      <c r="F10" s="153">
        <f>NO2!F40</f>
        <v>39.31999999999999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SO2!F39</f>
        <v>2.3</v>
      </c>
      <c r="C11" s="150">
        <f>Cadj!F39</f>
        <v>3</v>
      </c>
      <c r="D11" s="153">
        <f>'SČ 2_5'!F39</f>
        <v>0</v>
      </c>
      <c r="E11" s="153">
        <f>'SČ 10 '!G39</f>
        <v>0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SO2!F38</f>
        <v>15.4</v>
      </c>
      <c r="C12" s="150">
        <f>Cadj!F38</f>
        <v>14</v>
      </c>
      <c r="D12" s="153">
        <f>'SČ 2_5'!F38</f>
        <v>0</v>
      </c>
      <c r="E12" s="153">
        <f>'SČ 10 '!G38</f>
        <v>0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АПРИЛ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43.5</v>
      </c>
      <c r="D39" s="164">
        <f>TM!F13</f>
        <v>6.42</v>
      </c>
      <c r="E39" s="164">
        <f>TM!F14</f>
        <v>22</v>
      </c>
      <c r="F39" s="164">
        <f>TM!F18</f>
        <v>6.4</v>
      </c>
      <c r="G39" s="164">
        <f>TM!F17</f>
        <v>4.9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145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АПРИЛ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1.1</v>
      </c>
      <c r="D64" s="164">
        <f>TM!F19</f>
        <v>1.3</v>
      </c>
      <c r="E64" s="164">
        <f>TM!F20</f>
        <v>0.7</v>
      </c>
      <c r="F64" s="164">
        <f>TM!F10</f>
        <v>30.3</v>
      </c>
      <c r="G64" s="164">
        <f>TM!F9</f>
        <v>13.2</v>
      </c>
      <c r="H64" s="164">
        <f>TM!F25</f>
        <v>0.5</v>
      </c>
      <c r="I64" s="164">
        <f>TM!F11</f>
        <v>12.5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147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АПРИЛ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0.7</v>
      </c>
      <c r="D89" s="164"/>
      <c r="E89" s="164">
        <f>TM!F24</f>
        <v>0.625</v>
      </c>
      <c r="F89" s="164">
        <f>TM!F21</f>
        <v>0.625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3.25" customHeight="1">
      <c r="A108" s="269" t="s">
        <v>133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АПРИЛ</v>
      </c>
      <c r="I109" s="139" t="str">
        <f>I3</f>
        <v>2023 ГОД.</v>
      </c>
    </row>
    <row r="110" spans="1:9" ht="21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0</v>
      </c>
      <c r="C7" s="150">
        <f>Cadj!G35</f>
        <v>0</v>
      </c>
      <c r="D7" s="150">
        <f>'SČ 2_5'!G35</f>
        <v>0</v>
      </c>
      <c r="E7" s="150">
        <f>'SČ 10 '!H35</f>
        <v>0</v>
      </c>
      <c r="F7" s="150">
        <f>NO2!G35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</c>
      <c r="C8" s="153">
        <f>Cadj!G37</f>
      </c>
      <c r="D8" s="153"/>
      <c r="E8" s="153">
        <f>'SČ 10 '!H37</f>
        <v>0</v>
      </c>
      <c r="F8" s="153">
        <f>NO2!G37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0</v>
      </c>
      <c r="C9" s="153">
        <f>Cadj!G41</f>
        <v>0</v>
      </c>
      <c r="D9" s="153"/>
      <c r="E9" s="153">
        <f>'SČ 10 '!H41</f>
        <v>0</v>
      </c>
      <c r="F9" s="153">
        <f>NO2!G41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</c>
      <c r="C10" s="153">
        <f>Cadj!G40</f>
      </c>
      <c r="D10" s="153"/>
      <c r="E10" s="153">
        <f>'SČ 10 '!H40</f>
      </c>
      <c r="F10" s="153">
        <f>NO2!G40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SO2!G39</f>
        <v>0</v>
      </c>
      <c r="C11" s="150">
        <f>Cadj!G39</f>
        <v>0</v>
      </c>
      <c r="D11" s="153">
        <f>'SČ 2_5'!G39</f>
        <v>0</v>
      </c>
      <c r="E11" s="153">
        <f>'SČ 10 '!H39</f>
        <v>0</v>
      </c>
      <c r="F11" s="150">
        <f>NO2!G39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SO2!G38</f>
        <v>0</v>
      </c>
      <c r="C12" s="150">
        <f>Cadj!G38</f>
        <v>0</v>
      </c>
      <c r="D12" s="153">
        <f>'SČ 2_5'!G38</f>
        <v>0</v>
      </c>
      <c r="E12" s="153">
        <f>'SČ 10 '!H38</f>
        <v>0</v>
      </c>
      <c r="F12" s="150">
        <f>NO2!G38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МАЈ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3.25" customHeight="1">
      <c r="A39" s="160" t="s">
        <v>84</v>
      </c>
      <c r="B39" s="161"/>
      <c r="C39" s="164">
        <f>TM!G8</f>
        <v>0</v>
      </c>
      <c r="D39" s="164">
        <f>TM!G13</f>
        <v>0</v>
      </c>
      <c r="E39" s="164">
        <f>TM!G14</f>
        <v>0</v>
      </c>
      <c r="F39" s="164">
        <f>TM!G18</f>
        <v>0</v>
      </c>
      <c r="G39" s="164">
        <f>TM!G17</f>
        <v>0</v>
      </c>
      <c r="H39" s="164"/>
      <c r="I39" s="165">
        <f>TM!G15</f>
        <v>0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149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МАЈ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TM!G16</f>
        <v>0</v>
      </c>
      <c r="D64" s="164">
        <f>TM!G19</f>
        <v>0</v>
      </c>
      <c r="E64" s="164">
        <f>TM!G20</f>
        <v>0</v>
      </c>
      <c r="F64" s="164">
        <f>TM!G10</f>
        <v>0</v>
      </c>
      <c r="G64" s="164">
        <f>TM!G9</f>
        <v>0</v>
      </c>
      <c r="H64" s="164">
        <f>TM!G25</f>
        <v>0</v>
      </c>
      <c r="I64" s="164">
        <f>TM!G11</f>
        <v>0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2.5" customHeight="1">
      <c r="A83" s="269" t="s">
        <v>125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МАЈ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0</v>
      </c>
      <c r="D89" s="164"/>
      <c r="E89" s="164">
        <f>TM!G24</f>
        <v>0</v>
      </c>
      <c r="F89" s="164">
        <f>TM!G21</f>
        <v>0</v>
      </c>
      <c r="G89" s="164">
        <f>TM!G23</f>
        <v>0</v>
      </c>
      <c r="H89" s="153">
        <f>TM!G26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4" customHeight="1">
      <c r="A108" s="274" t="s">
        <v>150</v>
      </c>
      <c r="B108" s="278"/>
      <c r="C108" s="278"/>
      <c r="D108" s="278"/>
      <c r="E108" s="278"/>
      <c r="F108" s="278"/>
      <c r="G108" s="278"/>
      <c r="H108" s="280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МАЈ</v>
      </c>
      <c r="I109" s="139" t="str">
        <f>I3</f>
        <v>2023 ГОД.</v>
      </c>
    </row>
    <row r="110" spans="1:9" ht="21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0</v>
      </c>
      <c r="D114" s="162">
        <f>'SČ 10 '!H119</f>
        <v>0</v>
      </c>
      <c r="E114" s="162">
        <f>'SČ 10 '!H161</f>
        <v>0</v>
      </c>
      <c r="F114" s="162">
        <f>'SČ 10 '!H203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</v>
      </c>
      <c r="D118" s="165">
        <f>'SČ 10 '!H123</f>
        <v>0</v>
      </c>
      <c r="E118" s="164">
        <f>'SČ 10 '!H165</f>
        <v>0</v>
      </c>
      <c r="F118" s="164">
        <f>'SČ 10 '!H207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</v>
      </c>
      <c r="D119" s="165">
        <f>'SČ 10 '!H122</f>
        <v>0</v>
      </c>
      <c r="E119" s="164">
        <f>'SČ 10 '!H164</f>
        <v>0</v>
      </c>
      <c r="F119" s="164">
        <f>'SČ 10 '!H206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0</v>
      </c>
      <c r="C7" s="150">
        <f>Cadj!H35</f>
        <v>0</v>
      </c>
      <c r="D7" s="150">
        <f>'SČ 2_5'!H35</f>
        <v>0</v>
      </c>
      <c r="E7" s="150">
        <f>'SČ 10 '!I35</f>
        <v>0</v>
      </c>
      <c r="F7" s="150">
        <f>NO2!H35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</c>
      <c r="C8" s="153">
        <f>Cadj!H37</f>
      </c>
      <c r="D8" s="153"/>
      <c r="E8" s="153"/>
      <c r="F8" s="153">
        <f>NO2!H37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0</v>
      </c>
      <c r="C9" s="153">
        <f>Cadj!H41</f>
        <v>0</v>
      </c>
      <c r="D9" s="153"/>
      <c r="E9" s="153"/>
      <c r="F9" s="153">
        <f>NO2!H41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</c>
      <c r="C10" s="153">
        <f>Cadj!H40</f>
      </c>
      <c r="D10" s="153"/>
      <c r="E10" s="153">
        <f>'SČ 10 '!I40</f>
      </c>
      <c r="F10" s="153">
        <f>NO2!H40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SO2!H39</f>
        <v>0</v>
      </c>
      <c r="C11" s="150">
        <f>Cadj!H39</f>
        <v>0</v>
      </c>
      <c r="D11" s="153">
        <f>'SČ 2_5'!H39</f>
        <v>0</v>
      </c>
      <c r="E11" s="153">
        <f>'SČ 10 '!I39</f>
        <v>0</v>
      </c>
      <c r="F11" s="150">
        <f>NO2!H39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SO2!H38</f>
        <v>0</v>
      </c>
      <c r="C12" s="150">
        <f>Cadj!H38</f>
        <v>0</v>
      </c>
      <c r="D12" s="153">
        <f>'SČ 2_5'!H38</f>
        <v>0</v>
      </c>
      <c r="E12" s="153">
        <f>'SČ 10 '!I38</f>
        <v>0</v>
      </c>
      <c r="F12" s="150">
        <f>NO2!H38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8" customHeight="1">
      <c r="A33" s="269" t="s">
        <v>152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ЈУН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TM!H8</f>
        <v>0</v>
      </c>
      <c r="D39" s="164">
        <f>TM!H13</f>
        <v>0</v>
      </c>
      <c r="E39" s="164">
        <f>TM!H14</f>
        <v>0</v>
      </c>
      <c r="F39" s="164">
        <f>TM!H18</f>
        <v>0</v>
      </c>
      <c r="G39" s="164">
        <f>TM!H17</f>
        <v>0</v>
      </c>
      <c r="H39" s="164"/>
      <c r="I39" s="165">
        <f>TM!H15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ЈУН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TM!H16</f>
        <v>0</v>
      </c>
      <c r="D64" s="164">
        <f>TM!H19</f>
        <v>0</v>
      </c>
      <c r="E64" s="164">
        <f>TM!H20</f>
        <v>0</v>
      </c>
      <c r="F64" s="164">
        <f>TM!H10</f>
        <v>0</v>
      </c>
      <c r="G64" s="164">
        <f>TM!H9</f>
        <v>0</v>
      </c>
      <c r="H64" s="164">
        <f>TM!H25</f>
        <v>0</v>
      </c>
      <c r="I64" s="164">
        <f>TM!H11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ЈУН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0</v>
      </c>
      <c r="D89" s="164"/>
      <c r="E89" s="164">
        <f>TM!H25</f>
        <v>0</v>
      </c>
      <c r="F89" s="164">
        <f>TM!H21</f>
        <v>0</v>
      </c>
      <c r="G89" s="164">
        <f>TM!H24</f>
        <v>0</v>
      </c>
      <c r="H89" s="153">
        <f>TM!H26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32"/>
      <c r="J107" s="183"/>
    </row>
    <row r="108" spans="1:9" ht="23.25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ЈУН</v>
      </c>
      <c r="I109" s="139" t="str">
        <f>I3</f>
        <v>2023 ГОД.</v>
      </c>
    </row>
    <row r="110" spans="1:9" ht="21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0</v>
      </c>
      <c r="D114" s="162">
        <f>'SČ 10 '!I119</f>
        <v>0</v>
      </c>
      <c r="E114" s="162">
        <f>'SČ 10 '!I161</f>
        <v>0</v>
      </c>
      <c r="F114" s="162">
        <f>'SČ 10 '!I203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</v>
      </c>
      <c r="D118" s="165">
        <f>'SČ 10 '!I123</f>
        <v>0</v>
      </c>
      <c r="E118" s="164">
        <f>'SČ 10 '!I165</f>
        <v>0</v>
      </c>
      <c r="F118" s="164">
        <f>'SČ 10 '!I207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0</v>
      </c>
      <c r="D119" s="165">
        <f>'SČ 10 '!I122</f>
        <v>0</v>
      </c>
      <c r="E119" s="164">
        <f>'SČ 10 '!I164</f>
        <v>0</v>
      </c>
      <c r="F119" s="164">
        <f>'SČ 10 '!I206</f>
        <v>0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0</v>
      </c>
      <c r="C7" s="150">
        <f>Cadj!I35</f>
        <v>0</v>
      </c>
      <c r="D7" s="150">
        <f>'SČ 2_5'!I35</f>
        <v>0</v>
      </c>
      <c r="E7" s="150">
        <f>'SČ 10 '!J35</f>
        <v>0</v>
      </c>
      <c r="F7" s="150">
        <f>NO2!I35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</c>
      <c r="C8" s="153">
        <f>Cadj!I37</f>
      </c>
      <c r="D8" s="153"/>
      <c r="E8" s="153">
        <f>'SČ 10 '!J37</f>
        <v>0</v>
      </c>
      <c r="F8" s="153">
        <f>NO2!I37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0</v>
      </c>
      <c r="C9" s="153">
        <f>Cadj!I41</f>
        <v>0</v>
      </c>
      <c r="D9" s="153"/>
      <c r="E9" s="153"/>
      <c r="F9" s="153">
        <f>NO2!I41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</c>
      <c r="C10" s="153">
        <f>Cadj!I40</f>
      </c>
      <c r="D10" s="153"/>
      <c r="E10" s="153">
        <f>'SČ 10 '!J40</f>
      </c>
      <c r="F10" s="153">
        <f>NO2!I40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SO2!I39</f>
        <v>0</v>
      </c>
      <c r="C11" s="150">
        <f>Cadj!I39</f>
        <v>0</v>
      </c>
      <c r="D11" s="153">
        <f>'SČ 2_5'!I39</f>
        <v>0</v>
      </c>
      <c r="E11" s="150">
        <f>'SČ 10 '!J39</f>
        <v>0</v>
      </c>
      <c r="F11" s="150">
        <f>NO2!I39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SO2!I38</f>
        <v>0</v>
      </c>
      <c r="C12" s="150">
        <f>Cadj!I38</f>
        <v>0</v>
      </c>
      <c r="D12" s="153">
        <f>'SČ 2_5'!I38</f>
        <v>0</v>
      </c>
      <c r="E12" s="150">
        <f>'SČ 10 '!J38</f>
        <v>0</v>
      </c>
      <c r="F12" s="150">
        <f>NO2!I38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24.75" customHeight="1">
      <c r="A33" s="281" t="s">
        <v>155</v>
      </c>
      <c r="B33" s="282"/>
      <c r="C33" s="282"/>
      <c r="D33" s="282"/>
      <c r="E33" s="282"/>
      <c r="F33" s="282"/>
      <c r="G33" s="282"/>
      <c r="H33" s="283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ЈУЛ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TM!I8</f>
        <v>0</v>
      </c>
      <c r="D39" s="164">
        <f>TM!I13</f>
        <v>0</v>
      </c>
      <c r="E39" s="164">
        <f>TM!I14</f>
        <v>0</v>
      </c>
      <c r="F39" s="164">
        <f>TM!I18</f>
        <v>0</v>
      </c>
      <c r="G39" s="164">
        <f>TM!I17</f>
        <v>0</v>
      </c>
      <c r="H39" s="164"/>
      <c r="I39" s="165">
        <f>TM!I15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3.25" customHeight="1">
      <c r="A58" s="281" t="s">
        <v>149</v>
      </c>
      <c r="B58" s="282"/>
      <c r="C58" s="282"/>
      <c r="D58" s="282"/>
      <c r="E58" s="282"/>
      <c r="F58" s="282"/>
      <c r="G58" s="282"/>
      <c r="H58" s="282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ЈУЛ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TM!I16</f>
        <v>0</v>
      </c>
      <c r="D64" s="164">
        <f>TM!I19</f>
        <v>0</v>
      </c>
      <c r="E64" s="164">
        <f>TM!I20</f>
        <v>0</v>
      </c>
      <c r="F64" s="164">
        <f>TM!I10</f>
        <v>0</v>
      </c>
      <c r="G64" s="164">
        <f>TM!I9</f>
        <v>0</v>
      </c>
      <c r="H64" s="164">
        <f>TM!I25</f>
        <v>0</v>
      </c>
      <c r="I64" s="164">
        <f>TM!I11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74" t="s">
        <v>156</v>
      </c>
      <c r="B83" s="277"/>
      <c r="C83" s="277"/>
      <c r="D83" s="277"/>
      <c r="E83" s="277"/>
      <c r="F83" s="277"/>
      <c r="G83" s="277"/>
      <c r="H83" s="277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ЈУЛ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0</v>
      </c>
      <c r="D89" s="164"/>
      <c r="E89" s="164">
        <f>TM!I24</f>
        <v>0</v>
      </c>
      <c r="F89" s="164">
        <f>TM!I21</f>
        <v>0</v>
      </c>
      <c r="G89" s="164">
        <f>TM!I23</f>
        <v>0</v>
      </c>
      <c r="H89" s="153">
        <f>TM!I26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9" t="s">
        <v>64</v>
      </c>
      <c r="B107" s="279"/>
      <c r="C107" s="279"/>
      <c r="D107" s="279"/>
      <c r="E107" s="279"/>
      <c r="F107" s="279"/>
      <c r="G107" s="279"/>
      <c r="H107" s="279"/>
      <c r="I107" s="188"/>
      <c r="J107" s="183"/>
    </row>
    <row r="108" spans="1:9" ht="21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253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2" t="str">
        <f>H3</f>
        <v>ЈУЛ</v>
      </c>
      <c r="I109" s="234" t="str">
        <f>I3</f>
        <v>2023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0</v>
      </c>
      <c r="C7" s="150">
        <f>Cadj!J35</f>
        <v>0</v>
      </c>
      <c r="D7" s="150">
        <f>'SČ 2_5'!J35</f>
        <v>0</v>
      </c>
      <c r="E7" s="150">
        <f>'SČ 10 '!K35</f>
        <v>0</v>
      </c>
      <c r="F7" s="150">
        <f>NO2!J35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</c>
      <c r="C8" s="153">
        <f>Cadj!J37</f>
      </c>
      <c r="D8" s="153">
        <f>'SČ 2_5'!J37</f>
      </c>
      <c r="E8" s="153"/>
      <c r="F8" s="153">
        <f>NO2!J37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0</v>
      </c>
      <c r="C9" s="153">
        <f>Cadj!J41</f>
        <v>0</v>
      </c>
      <c r="D9" s="153">
        <f>'SČ 2_5'!J41</f>
        <v>0</v>
      </c>
      <c r="E9" s="153"/>
      <c r="F9" s="153">
        <f>NO2!J41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</c>
      <c r="C10" s="153">
        <f>Cadj!J40</f>
      </c>
      <c r="D10" s="153">
        <f>'SČ 2_5'!J40</f>
      </c>
      <c r="E10" s="153">
        <f>'SČ 10 '!K40</f>
      </c>
      <c r="F10" s="153">
        <f>NO2!J40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SO2!J39</f>
        <v>0</v>
      </c>
      <c r="C11" s="150">
        <f>Cadj!J39</f>
        <v>0</v>
      </c>
      <c r="D11" s="153">
        <f>'SČ 2_5'!J39</f>
        <v>0</v>
      </c>
      <c r="E11" s="153">
        <f>'SČ 10 '!K39</f>
        <v>0</v>
      </c>
      <c r="F11" s="150">
        <f>NO2!J39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SO2!J38</f>
        <v>0</v>
      </c>
      <c r="C12" s="150">
        <f>Cadj!J38</f>
        <v>0</v>
      </c>
      <c r="D12" s="153">
        <f>'SČ 2_5'!J38</f>
        <v>0</v>
      </c>
      <c r="E12" s="153">
        <f>'SČ 10 '!K38</f>
        <v>0</v>
      </c>
      <c r="F12" s="150">
        <f>NO2!J38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АВГУСТ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TM!J8</f>
        <v>0</v>
      </c>
      <c r="D39" s="164">
        <f>TM!J13</f>
        <v>0</v>
      </c>
      <c r="E39" s="164">
        <f>TM!J14</f>
        <v>0</v>
      </c>
      <c r="F39" s="164">
        <f>TM!J18</f>
        <v>0</v>
      </c>
      <c r="G39" s="164">
        <f>TM!J17</f>
        <v>0</v>
      </c>
      <c r="H39" s="164"/>
      <c r="I39" s="165">
        <f>TM!J15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АВГУСТ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TM!J16</f>
        <v>0</v>
      </c>
      <c r="D64" s="164">
        <f>TM!J19</f>
        <v>0</v>
      </c>
      <c r="E64" s="164">
        <f>TM!J20</f>
        <v>0</v>
      </c>
      <c r="F64" s="164">
        <f>TM!J10</f>
        <v>0</v>
      </c>
      <c r="G64" s="164">
        <f>TM!J9</f>
        <v>0</v>
      </c>
      <c r="H64" s="164">
        <f>TM!J25</f>
        <v>0</v>
      </c>
      <c r="I64" s="164">
        <f>TM!J11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158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АВГУСТ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0</v>
      </c>
      <c r="D89" s="164"/>
      <c r="E89" s="164">
        <f>TM!J24</f>
        <v>0</v>
      </c>
      <c r="F89" s="164">
        <f>TM!J21</f>
        <v>0</v>
      </c>
      <c r="G89" s="164">
        <f>TM!J23</f>
        <v>0</v>
      </c>
      <c r="H89" s="153">
        <f>TM!J26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1.75" customHeight="1">
      <c r="A108" s="269" t="s">
        <v>159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АВГУСТ</v>
      </c>
      <c r="I109" s="139" t="str">
        <f>I3</f>
        <v>2023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161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8.75" customHeight="1">
      <c r="A108" s="269" t="s">
        <v>150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СЕПТЕМБАР</v>
      </c>
      <c r="I109" s="139" t="str">
        <f>I3</f>
        <v>2023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144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ОКТОБАР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163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ОКТОБАР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164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ОКТОБАР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9.5" customHeight="1">
      <c r="A108" s="269" t="s">
        <v>165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ОКТОБАР</v>
      </c>
      <c r="I109" s="139" t="str">
        <f>I3</f>
        <v>2023 ГОД.</v>
      </c>
    </row>
    <row r="110" spans="1:9" ht="16.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161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2.5" customHeight="1">
      <c r="A58" s="269" t="s">
        <v>149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167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0.25" customHeight="1">
      <c r="A108" s="269" t="s">
        <v>133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НОВЕМБАР</v>
      </c>
      <c r="I109" s="139" t="str">
        <f>I3</f>
        <v>2023 ГОД.</v>
      </c>
    </row>
    <row r="110" spans="1:9" ht="18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.7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107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69" t="s">
        <v>117</v>
      </c>
      <c r="B58" s="269"/>
      <c r="C58" s="269"/>
      <c r="D58" s="269"/>
      <c r="E58" s="269"/>
      <c r="F58" s="269"/>
      <c r="G58" s="269"/>
      <c r="H58" s="274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147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19.5" customHeight="1">
      <c r="A108" s="269" t="s">
        <v>169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ДЕЦЕМБАР</v>
      </c>
      <c r="I109" s="139" t="str">
        <f>I3</f>
        <v>2023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0.25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4" t="s">
        <v>170</v>
      </c>
      <c r="B1" s="284"/>
      <c r="C1" s="284"/>
      <c r="D1" s="284"/>
      <c r="E1" s="284"/>
      <c r="F1" s="284"/>
      <c r="G1" s="284"/>
      <c r="H1" s="284"/>
      <c r="I1" s="284"/>
    </row>
    <row r="2" spans="1:9" ht="18.7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</row>
    <row r="3" spans="1:9" ht="28.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96" t="s">
        <v>171</v>
      </c>
      <c r="H3" s="197" t="str">
        <f>Jan!I3</f>
        <v>2023 ГОД.</v>
      </c>
      <c r="I3" s="198"/>
    </row>
    <row r="4" spans="1:9" ht="48" customHeight="1">
      <c r="A4" s="276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6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118</v>
      </c>
      <c r="C7" s="150">
        <f>Cadj!O35</f>
        <v>118</v>
      </c>
      <c r="D7" s="150">
        <f>'SČ 2_5'!O35</f>
        <v>0</v>
      </c>
      <c r="E7" s="150">
        <f>'SČ 10 '!P35</f>
        <v>0</v>
      </c>
      <c r="F7" s="150">
        <f>NO2!O35</f>
        <v>118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3.6161016949152542</v>
      </c>
      <c r="C8" s="153">
        <f>Cadj!O37</f>
        <v>7.940677966101695</v>
      </c>
      <c r="D8" s="153" t="e">
        <f>'SČ 2_5'!O37</f>
        <v>#DIV/0!</v>
      </c>
      <c r="E8" s="153" t="e">
        <f>'SČ 10 '!P37</f>
        <v>#DIV/0!</v>
      </c>
      <c r="F8" s="153">
        <f>NO2!O37</f>
        <v>30.593220338983052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3.25</v>
      </c>
      <c r="C9" s="153">
        <f>Cadj!O41</f>
        <v>6</v>
      </c>
      <c r="D9" s="153">
        <f>'SČ 2_5'!O41</f>
        <v>0</v>
      </c>
      <c r="E9" s="153">
        <f>'SČ 10 '!P41</f>
        <v>0</v>
      </c>
      <c r="F9" s="153">
        <f>NO2!O41</f>
        <v>28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5.190000000000003</v>
      </c>
      <c r="C10" s="153">
        <f>Cadj!O40</f>
        <v>22</v>
      </c>
      <c r="D10" s="153" t="e">
        <f>'SČ 2_5'!O40</f>
        <v>#NUM!</v>
      </c>
      <c r="E10" s="153" t="e">
        <f>'SČ 10 '!P40</f>
        <v>#NUM!</v>
      </c>
      <c r="F10" s="153">
        <f>NO2!O40</f>
        <v>65</v>
      </c>
      <c r="G10" s="153"/>
      <c r="H10" s="153"/>
      <c r="I10" s="153"/>
    </row>
    <row r="11" spans="1:9" ht="20.25" customHeight="1">
      <c r="A11" s="148" t="s">
        <v>87</v>
      </c>
      <c r="B11" s="254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4">
        <f>SO2!O38</f>
        <v>15.4</v>
      </c>
      <c r="C12" s="150">
        <f>Cadj!O38</f>
        <v>32</v>
      </c>
      <c r="D12" s="153">
        <f>'SČ 2_5'!O38</f>
        <v>0</v>
      </c>
      <c r="E12" s="153">
        <f>'SČ 10 '!P38</f>
        <v>0</v>
      </c>
      <c r="F12" s="150">
        <f>NO2!O38</f>
        <v>71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5" t="s">
        <v>170</v>
      </c>
      <c r="B32" s="279"/>
      <c r="C32" s="279"/>
      <c r="D32" s="279"/>
      <c r="E32" s="279"/>
      <c r="F32" s="279"/>
      <c r="G32" s="279"/>
      <c r="H32" s="279"/>
      <c r="I32" s="133"/>
    </row>
    <row r="33" spans="1:9" ht="19.5" customHeight="1">
      <c r="A33" s="269" t="s">
        <v>174</v>
      </c>
      <c r="B33" s="269"/>
      <c r="C33" s="269"/>
      <c r="D33" s="269"/>
      <c r="E33" s="269"/>
      <c r="F33" s="269"/>
      <c r="G33" s="269"/>
      <c r="H33" s="274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96" t="s">
        <v>171</v>
      </c>
      <c r="H34" s="197" t="str">
        <f>H3</f>
        <v>2023 ГОД.</v>
      </c>
      <c r="I34" s="198"/>
    </row>
    <row r="35" spans="1:9" ht="48.75" customHeight="1">
      <c r="A35" s="276" t="s">
        <v>108</v>
      </c>
      <c r="B35" s="276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6"/>
      <c r="B36" s="276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2" t="s">
        <v>82</v>
      </c>
      <c r="B37" s="272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4</v>
      </c>
      <c r="D38" s="162">
        <f>TM!R13</f>
        <v>4</v>
      </c>
      <c r="E38" s="162">
        <f>TM!R14</f>
        <v>4</v>
      </c>
      <c r="F38" s="162">
        <f>TM!R18</f>
        <v>4</v>
      </c>
      <c r="G38" s="162">
        <f>TM!R17</f>
        <v>4</v>
      </c>
      <c r="H38" s="162"/>
      <c r="I38" s="162">
        <f>TM!R15</f>
        <v>4</v>
      </c>
    </row>
    <row r="39" spans="1:9" ht="24" customHeight="1">
      <c r="A39" s="160" t="s">
        <v>172</v>
      </c>
      <c r="B39" s="161"/>
      <c r="C39" s="164">
        <f>TM!P8</f>
        <v>44.7</v>
      </c>
      <c r="D39" s="164">
        <f>TM!P13</f>
        <v>6.7325</v>
      </c>
      <c r="E39" s="164">
        <f>TM!P14</f>
        <v>31</v>
      </c>
      <c r="F39" s="164">
        <f>TM!P18</f>
        <v>4.2250000000000005</v>
      </c>
      <c r="G39" s="164">
        <f>TM!P17</f>
        <v>5.625</v>
      </c>
      <c r="H39" s="164"/>
      <c r="I39" s="165">
        <f>TM!P15</f>
        <v>0.0275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9" t="s">
        <v>170</v>
      </c>
      <c r="B57" s="279"/>
      <c r="C57" s="279"/>
      <c r="D57" s="279"/>
      <c r="E57" s="279"/>
      <c r="F57" s="279"/>
      <c r="G57" s="279"/>
      <c r="H57" s="279"/>
      <c r="I57" s="133"/>
    </row>
    <row r="58" spans="1:9" ht="24" customHeight="1">
      <c r="A58" s="269" t="s">
        <v>175</v>
      </c>
      <c r="B58" s="269"/>
      <c r="C58" s="269"/>
      <c r="D58" s="269"/>
      <c r="E58" s="269"/>
      <c r="F58" s="269"/>
      <c r="G58" s="269"/>
      <c r="H58" s="274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96" t="s">
        <v>171</v>
      </c>
      <c r="H59" s="197" t="str">
        <f>H3</f>
        <v>2023 ГОД.</v>
      </c>
      <c r="I59" s="198"/>
    </row>
    <row r="60" spans="1:9" ht="35.25" customHeight="1">
      <c r="A60" s="286" t="s">
        <v>108</v>
      </c>
      <c r="B60" s="286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6"/>
      <c r="B61" s="286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2" t="s">
        <v>82</v>
      </c>
      <c r="B62" s="272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4</v>
      </c>
      <c r="D63" s="162">
        <f>TM!R19</f>
        <v>4</v>
      </c>
      <c r="E63" s="162">
        <f>TM!R20</f>
        <v>4</v>
      </c>
      <c r="F63" s="162">
        <f>TM!R10</f>
        <v>4</v>
      </c>
      <c r="G63" s="162">
        <f>TM!R9</f>
        <v>4</v>
      </c>
      <c r="H63" s="162">
        <f>TM!R25</f>
        <v>4</v>
      </c>
      <c r="I63" s="162">
        <f>TM!R11</f>
        <v>4</v>
      </c>
    </row>
    <row r="64" spans="1:9" ht="24" customHeight="1">
      <c r="A64" s="160" t="s">
        <v>172</v>
      </c>
      <c r="B64" s="161"/>
      <c r="C64" s="164">
        <f>TM!P16</f>
        <v>1.3599999999999999</v>
      </c>
      <c r="D64" s="164">
        <f>TM!P19</f>
        <v>4.0249999999999995</v>
      </c>
      <c r="E64" s="164">
        <f>TM!P20</f>
        <v>0.7</v>
      </c>
      <c r="F64" s="164">
        <f>TM!P10</f>
        <v>29.974999999999998</v>
      </c>
      <c r="G64" s="164">
        <f>TM!P9</f>
        <v>14.850000000000001</v>
      </c>
      <c r="H64" s="164">
        <f>TM!P25</f>
        <v>0.275</v>
      </c>
      <c r="I64" s="164">
        <f>TM!P11</f>
        <v>13.2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9" t="s">
        <v>170</v>
      </c>
      <c r="B82" s="279"/>
      <c r="C82" s="279"/>
      <c r="D82" s="279"/>
      <c r="E82" s="279"/>
      <c r="F82" s="279"/>
      <c r="G82" s="279"/>
      <c r="H82" s="279"/>
      <c r="I82" s="133"/>
    </row>
    <row r="83" spans="1:9" ht="24.75" customHeight="1">
      <c r="A83" s="269" t="s">
        <v>153</v>
      </c>
      <c r="B83" s="269"/>
      <c r="C83" s="269"/>
      <c r="D83" s="269"/>
      <c r="E83" s="269"/>
      <c r="F83" s="269"/>
      <c r="G83" s="269"/>
      <c r="H83" s="274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96" t="s">
        <v>171</v>
      </c>
      <c r="H84" s="197" t="str">
        <f>H3</f>
        <v>2023 ГОД.</v>
      </c>
      <c r="I84" s="198"/>
    </row>
    <row r="85" spans="1:9" ht="34.5" customHeight="1">
      <c r="A85" s="286" t="s">
        <v>108</v>
      </c>
      <c r="B85" s="286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6"/>
      <c r="B86" s="286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7" t="s">
        <v>82</v>
      </c>
      <c r="B87" s="287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4</v>
      </c>
      <c r="D88" s="162"/>
      <c r="E88" s="162">
        <f>TM!R24</f>
        <v>4</v>
      </c>
      <c r="F88" s="162">
        <f>TM!R21</f>
        <v>4</v>
      </c>
      <c r="G88" s="150">
        <f>TM!R23</f>
        <v>4</v>
      </c>
      <c r="H88" s="150">
        <f>TM!R26</f>
        <v>3</v>
      </c>
      <c r="I88" s="202"/>
    </row>
    <row r="89" spans="1:9" ht="24" customHeight="1">
      <c r="A89" s="160" t="s">
        <v>172</v>
      </c>
      <c r="B89" s="161"/>
      <c r="C89" s="164">
        <f>TM!P12</f>
        <v>5.824999999999999</v>
      </c>
      <c r="D89" s="164"/>
      <c r="E89" s="164">
        <f>TM!P24</f>
        <v>0.625</v>
      </c>
      <c r="F89" s="164">
        <f>TM!P21</f>
        <v>0.625</v>
      </c>
      <c r="G89" s="153">
        <f>TM!P23</f>
        <v>0.5</v>
      </c>
      <c r="H89" s="153">
        <f>TM!P26</f>
        <v>0.10000000000000002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67" t="s">
        <v>170</v>
      </c>
      <c r="B107" s="267"/>
      <c r="C107" s="267"/>
      <c r="D107" s="267"/>
      <c r="E107" s="267"/>
      <c r="F107" s="267"/>
      <c r="G107" s="267"/>
      <c r="H107" s="267"/>
      <c r="I107" s="132"/>
    </row>
    <row r="108" spans="1:9" ht="18.75" customHeight="1">
      <c r="A108" s="269" t="s">
        <v>176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96" t="s">
        <v>171</v>
      </c>
      <c r="H109" s="197" t="str">
        <f>H3</f>
        <v>2023 ГОД.</v>
      </c>
      <c r="I109" s="139"/>
    </row>
    <row r="110" spans="1:9" ht="17.2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18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2" t="s">
        <v>82</v>
      </c>
      <c r="B113" s="272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0</v>
      </c>
      <c r="D114" s="162">
        <f>'SČ 10 '!P119</f>
        <v>0</v>
      </c>
      <c r="E114" s="162">
        <f>'SČ 10 '!P161</f>
        <v>0</v>
      </c>
      <c r="F114" s="162">
        <f>'SČ 10 '!P203</f>
        <v>0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 t="e">
        <f>'SČ 10 '!P79</f>
        <v>#DIV/0!</v>
      </c>
      <c r="D115" s="164" t="e">
        <f>'SČ 10 '!P121</f>
        <v>#DIV/0!</v>
      </c>
      <c r="E115" s="164" t="e">
        <f>'SČ 10 '!P163</f>
        <v>#DIV/0!</v>
      </c>
      <c r="F115" s="164" t="e">
        <f>'SČ 10 '!P205</f>
        <v>#DIV/0!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0</v>
      </c>
      <c r="D119" s="165">
        <f>'SČ 10 '!P122</f>
        <v>0</v>
      </c>
      <c r="E119" s="164">
        <f>'SČ 10 '!P164</f>
        <v>0</v>
      </c>
      <c r="F119" s="164">
        <f>'SČ 10 '!P206</f>
        <v>0</v>
      </c>
      <c r="G119" s="164"/>
      <c r="H119" s="153"/>
      <c r="I119" s="153"/>
    </row>
    <row r="120" spans="1:9" ht="27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34" sqref="F34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NO2!J1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9" t="s">
        <v>68</v>
      </c>
      <c r="D2" s="249" t="s">
        <v>138</v>
      </c>
      <c r="E2" s="249" t="s">
        <v>143</v>
      </c>
      <c r="F2" s="249" t="s">
        <v>146</v>
      </c>
      <c r="G2" s="249" t="s">
        <v>148</v>
      </c>
      <c r="H2" s="249" t="s">
        <v>151</v>
      </c>
      <c r="I2" s="249" t="s">
        <v>154</v>
      </c>
      <c r="J2" s="249" t="s">
        <v>157</v>
      </c>
      <c r="K2" s="250" t="s">
        <v>160</v>
      </c>
      <c r="L2" s="249" t="s">
        <v>162</v>
      </c>
      <c r="M2" s="249" t="s">
        <v>166</v>
      </c>
      <c r="N2" s="249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>
        <v>2.1</v>
      </c>
      <c r="F4" s="229">
        <v>4.2</v>
      </c>
      <c r="G4" s="229"/>
      <c r="H4" s="229"/>
      <c r="I4" s="229"/>
      <c r="J4" s="229"/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>
        <v>4.1</v>
      </c>
      <c r="F5" s="229">
        <v>6.3</v>
      </c>
      <c r="G5" s="229"/>
      <c r="H5" s="229"/>
      <c r="I5" s="229"/>
      <c r="J5" s="229"/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>
        <v>3.5</v>
      </c>
      <c r="F6" s="229">
        <v>4.5</v>
      </c>
      <c r="G6" s="229"/>
      <c r="H6" s="229"/>
      <c r="I6" s="229"/>
      <c r="J6" s="229"/>
      <c r="K6" s="229"/>
      <c r="L6" s="229"/>
      <c r="M6" s="229"/>
      <c r="N6" s="230"/>
      <c r="O6" s="15"/>
    </row>
    <row r="7" spans="1:15" ht="12.75">
      <c r="A7" s="9"/>
      <c r="B7" s="11">
        <v>4</v>
      </c>
      <c r="C7" s="242">
        <v>2.8</v>
      </c>
      <c r="D7" s="229">
        <v>3</v>
      </c>
      <c r="E7" s="229">
        <v>2.7</v>
      </c>
      <c r="F7" s="229">
        <v>4.1</v>
      </c>
      <c r="G7" s="229"/>
      <c r="H7" s="229"/>
      <c r="I7" s="229"/>
      <c r="J7" s="229"/>
      <c r="K7" s="229"/>
      <c r="L7" s="229"/>
      <c r="M7" s="229"/>
      <c r="N7" s="229"/>
      <c r="O7" s="15"/>
    </row>
    <row r="8" spans="1:15" ht="12.75">
      <c r="A8" s="9"/>
      <c r="B8" s="11">
        <v>5</v>
      </c>
      <c r="C8" s="243">
        <v>2.9</v>
      </c>
      <c r="D8" s="229">
        <v>3.3</v>
      </c>
      <c r="E8" s="229">
        <v>2.9</v>
      </c>
      <c r="F8" s="229">
        <v>2.8</v>
      </c>
      <c r="G8" s="229"/>
      <c r="H8" s="229"/>
      <c r="I8" s="229"/>
      <c r="J8" s="229"/>
      <c r="K8" s="248"/>
      <c r="L8" s="229"/>
      <c r="M8" s="229"/>
      <c r="N8" s="229"/>
      <c r="O8" s="15"/>
    </row>
    <row r="9" spans="1:15" ht="12.75">
      <c r="A9" s="9"/>
      <c r="B9" s="11">
        <v>6</v>
      </c>
      <c r="C9" s="243">
        <v>3.3</v>
      </c>
      <c r="D9" s="229">
        <v>3.1</v>
      </c>
      <c r="E9" s="229">
        <v>3.7</v>
      </c>
      <c r="F9" s="229">
        <v>3.1</v>
      </c>
      <c r="G9" s="229"/>
      <c r="H9" s="229"/>
      <c r="I9" s="229"/>
      <c r="J9" s="229"/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3">
        <v>3.2</v>
      </c>
      <c r="D10" s="229">
        <v>3.2</v>
      </c>
      <c r="E10" s="229">
        <v>3.2</v>
      </c>
      <c r="F10" s="229">
        <v>4.4</v>
      </c>
      <c r="G10" s="229"/>
      <c r="H10" s="229"/>
      <c r="I10" s="229"/>
      <c r="J10" s="229"/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3">
        <v>3.1</v>
      </c>
      <c r="D11" s="229">
        <v>3.5</v>
      </c>
      <c r="E11" s="229">
        <v>2.8</v>
      </c>
      <c r="F11" s="229">
        <v>4.6</v>
      </c>
      <c r="G11" s="229"/>
      <c r="H11" s="229"/>
      <c r="I11" s="229"/>
      <c r="J11" s="229"/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3">
        <v>2.7</v>
      </c>
      <c r="D12" s="229">
        <v>2.8</v>
      </c>
      <c r="E12" s="229">
        <v>3.7</v>
      </c>
      <c r="F12" s="229">
        <v>5.1</v>
      </c>
      <c r="G12" s="229"/>
      <c r="H12" s="229"/>
      <c r="I12" s="229"/>
      <c r="J12" s="229"/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3">
        <v>2.4</v>
      </c>
      <c r="D13" s="229">
        <v>3.1</v>
      </c>
      <c r="E13" s="229">
        <v>4.2</v>
      </c>
      <c r="F13" s="229">
        <v>4.6</v>
      </c>
      <c r="G13" s="229"/>
      <c r="H13" s="229"/>
      <c r="I13" s="229"/>
      <c r="J13" s="229"/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3">
        <v>2.9</v>
      </c>
      <c r="D14" s="229">
        <v>3.5</v>
      </c>
      <c r="E14" s="229">
        <v>3.7</v>
      </c>
      <c r="F14" s="229">
        <v>3</v>
      </c>
      <c r="G14" s="229"/>
      <c r="H14" s="229"/>
      <c r="I14" s="229"/>
      <c r="J14" s="229"/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3">
        <v>3.4</v>
      </c>
      <c r="D15" s="229">
        <v>3.5</v>
      </c>
      <c r="E15" s="229">
        <v>4.4</v>
      </c>
      <c r="F15" s="229">
        <v>3.8</v>
      </c>
      <c r="G15" s="229"/>
      <c r="H15" s="229"/>
      <c r="I15" s="229"/>
      <c r="J15" s="229"/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3">
        <v>3.7</v>
      </c>
      <c r="D16" s="229">
        <v>4.1</v>
      </c>
      <c r="E16" s="229">
        <v>4.8</v>
      </c>
      <c r="F16" s="229">
        <v>3.1</v>
      </c>
      <c r="G16" s="229"/>
      <c r="H16" s="229"/>
      <c r="I16" s="229"/>
      <c r="J16" s="229"/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3">
        <v>3.3</v>
      </c>
      <c r="D17" s="229">
        <v>2.3</v>
      </c>
      <c r="E17" s="229">
        <v>2.9</v>
      </c>
      <c r="F17" s="229">
        <v>2.3</v>
      </c>
      <c r="G17" s="229"/>
      <c r="H17" s="229"/>
      <c r="I17" s="229"/>
      <c r="J17" s="229"/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3">
        <v>3.2</v>
      </c>
      <c r="D18" s="229">
        <v>2.7</v>
      </c>
      <c r="E18" s="229">
        <v>2.8</v>
      </c>
      <c r="F18" s="229">
        <v>2.7</v>
      </c>
      <c r="G18" s="229"/>
      <c r="H18" s="229"/>
      <c r="I18" s="229"/>
      <c r="J18" s="229"/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3">
        <v>3.9</v>
      </c>
      <c r="D19" s="229">
        <v>4.1</v>
      </c>
      <c r="E19" s="229">
        <v>3</v>
      </c>
      <c r="F19" s="229">
        <v>3.5</v>
      </c>
      <c r="G19" s="229"/>
      <c r="H19" s="229"/>
      <c r="I19" s="229"/>
      <c r="J19" s="229"/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3">
        <v>2.9</v>
      </c>
      <c r="D20" s="229">
        <v>2.1</v>
      </c>
      <c r="E20" s="229">
        <v>2.9</v>
      </c>
      <c r="F20" s="229"/>
      <c r="G20" s="229"/>
      <c r="H20" s="229"/>
      <c r="I20" s="229"/>
      <c r="J20" s="229"/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3">
        <v>2.2</v>
      </c>
      <c r="D21" s="229">
        <v>1</v>
      </c>
      <c r="E21" s="229">
        <v>2.7</v>
      </c>
      <c r="F21" s="229">
        <v>15.3</v>
      </c>
      <c r="G21" s="229"/>
      <c r="H21" s="229"/>
      <c r="I21" s="229"/>
      <c r="J21" s="229"/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3">
        <v>2.8</v>
      </c>
      <c r="D22" s="229">
        <v>2.2</v>
      </c>
      <c r="E22" s="229">
        <v>2.3</v>
      </c>
      <c r="F22" s="229">
        <v>4.3</v>
      </c>
      <c r="G22" s="229"/>
      <c r="H22" s="229"/>
      <c r="I22" s="229"/>
      <c r="J22" s="229"/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3">
        <v>1.7</v>
      </c>
      <c r="D23" s="229">
        <v>2.1</v>
      </c>
      <c r="E23" s="229">
        <v>4.9</v>
      </c>
      <c r="F23" s="229">
        <v>5.7</v>
      </c>
      <c r="G23" s="229"/>
      <c r="H23" s="229"/>
      <c r="I23" s="229"/>
      <c r="J23" s="229"/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3">
        <v>1.8</v>
      </c>
      <c r="D24" s="229">
        <v>3.6</v>
      </c>
      <c r="E24" s="229">
        <v>2.8</v>
      </c>
      <c r="F24" s="229">
        <v>15.4</v>
      </c>
      <c r="G24" s="229"/>
      <c r="H24" s="229"/>
      <c r="I24" s="229"/>
      <c r="J24" s="229"/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3">
        <v>2.3</v>
      </c>
      <c r="D25" s="229">
        <v>4.1</v>
      </c>
      <c r="E25" s="229">
        <v>2.7</v>
      </c>
      <c r="F25" s="229">
        <v>6.5</v>
      </c>
      <c r="G25" s="229"/>
      <c r="H25" s="229"/>
      <c r="I25" s="229"/>
      <c r="J25" s="229"/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3">
        <v>2.5</v>
      </c>
      <c r="D26" s="229">
        <v>3.4</v>
      </c>
      <c r="E26" s="229">
        <v>3.4</v>
      </c>
      <c r="F26" s="229">
        <v>4.9</v>
      </c>
      <c r="G26" s="229"/>
      <c r="H26" s="229"/>
      <c r="I26" s="229"/>
      <c r="J26" s="229"/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3">
        <v>2.6</v>
      </c>
      <c r="D27" s="229">
        <v>3.9</v>
      </c>
      <c r="E27" s="229">
        <v>5.1</v>
      </c>
      <c r="F27" s="229">
        <v>4.2</v>
      </c>
      <c r="G27" s="229"/>
      <c r="H27" s="229"/>
      <c r="I27" s="229"/>
      <c r="J27" s="229"/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3">
        <v>2.7</v>
      </c>
      <c r="D28" s="229">
        <v>3.5</v>
      </c>
      <c r="E28" s="229">
        <v>4.8</v>
      </c>
      <c r="F28" s="229">
        <v>2.6</v>
      </c>
      <c r="G28" s="229"/>
      <c r="H28" s="229"/>
      <c r="I28" s="229"/>
      <c r="J28" s="229"/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3">
        <v>2.4</v>
      </c>
      <c r="D29" s="229">
        <v>3.6</v>
      </c>
      <c r="E29" s="229">
        <v>4.8</v>
      </c>
      <c r="F29" s="229">
        <v>3.1</v>
      </c>
      <c r="G29" s="229"/>
      <c r="H29" s="229"/>
      <c r="I29" s="229"/>
      <c r="J29" s="229"/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3">
        <v>2.7</v>
      </c>
      <c r="D30" s="229">
        <v>3.9</v>
      </c>
      <c r="E30" s="229">
        <v>4.7</v>
      </c>
      <c r="F30" s="229">
        <v>2.8</v>
      </c>
      <c r="G30" s="229"/>
      <c r="H30" s="229"/>
      <c r="I30" s="229"/>
      <c r="J30" s="229"/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3">
        <v>2.8</v>
      </c>
      <c r="D31" s="229">
        <v>3.3</v>
      </c>
      <c r="E31" s="229">
        <v>3.4</v>
      </c>
      <c r="F31" s="229">
        <v>3.2</v>
      </c>
      <c r="G31" s="229"/>
      <c r="H31" s="229"/>
      <c r="I31" s="229"/>
      <c r="J31" s="229"/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3">
        <v>3.8</v>
      </c>
      <c r="D32" s="12"/>
      <c r="E32" s="229">
        <v>6.3</v>
      </c>
      <c r="F32" s="229">
        <v>3.3</v>
      </c>
      <c r="G32" s="229"/>
      <c r="H32" s="229"/>
      <c r="I32" s="229"/>
      <c r="J32" s="229"/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3">
        <v>2.9</v>
      </c>
      <c r="D33" s="12"/>
      <c r="E33" s="229">
        <v>4.5</v>
      </c>
      <c r="F33" s="229">
        <v>3.5</v>
      </c>
      <c r="G33" s="229"/>
      <c r="H33" s="229"/>
      <c r="I33" s="229"/>
      <c r="J33" s="229"/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3">
        <v>3.1</v>
      </c>
      <c r="D34" s="12"/>
      <c r="E34" s="229">
        <v>3</v>
      </c>
      <c r="F34" s="229"/>
      <c r="G34" s="229"/>
      <c r="H34" s="229"/>
      <c r="I34" s="229"/>
      <c r="J34" s="229"/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118</v>
      </c>
      <c r="P35" s="38"/>
    </row>
    <row r="36" spans="1:16" ht="15" customHeight="1">
      <c r="A36" s="259" t="s">
        <v>22</v>
      </c>
      <c r="B36" s="259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9" t="s">
        <v>23</v>
      </c>
      <c r="B37" s="259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  <v>3.638709677419355</v>
      </c>
      <c r="F37" s="39">
        <f t="shared" si="2"/>
        <v>4.720689655172414</v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3.6161016949152542</v>
      </c>
      <c r="P37" s="38"/>
    </row>
    <row r="38" spans="1:16" ht="15" customHeight="1">
      <c r="A38" s="259" t="s">
        <v>24</v>
      </c>
      <c r="B38" s="259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6.3</v>
      </c>
      <c r="F38" s="40">
        <f t="shared" si="3"/>
        <v>15.4</v>
      </c>
      <c r="G38" s="40">
        <f t="shared" si="3"/>
        <v>0</v>
      </c>
      <c r="H38" s="40">
        <f t="shared" si="3"/>
        <v>0</v>
      </c>
      <c r="I38" s="40">
        <f t="shared" si="3"/>
        <v>0</v>
      </c>
      <c r="J38" s="40">
        <f t="shared" si="3"/>
        <v>0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15.4</v>
      </c>
      <c r="P38" s="38"/>
    </row>
    <row r="39" spans="1:16" ht="15" customHeight="1">
      <c r="A39" s="259" t="s">
        <v>25</v>
      </c>
      <c r="B39" s="259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2.1</v>
      </c>
      <c r="F39" s="40">
        <f t="shared" si="4"/>
        <v>2.3</v>
      </c>
      <c r="G39" s="40">
        <f t="shared" si="4"/>
        <v>0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  <v>5.579999999999998</v>
      </c>
      <c r="F40" s="40">
        <f t="shared" si="5"/>
        <v>15.344000000000001</v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5.190000000000003</v>
      </c>
      <c r="P40" s="38"/>
    </row>
    <row r="41" spans="1:16" ht="15" customHeight="1">
      <c r="A41" s="259" t="s">
        <v>27</v>
      </c>
      <c r="B41" s="259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3.4</v>
      </c>
      <c r="F41" s="40">
        <f t="shared" si="6"/>
        <v>4.1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3.25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F34" sqref="F34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>
        <v>26</v>
      </c>
      <c r="F4" s="36">
        <v>25</v>
      </c>
      <c r="G4" s="12"/>
      <c r="H4" s="12"/>
      <c r="I4" s="36"/>
      <c r="J4" s="12"/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>
        <v>24</v>
      </c>
      <c r="F5" s="36">
        <v>34</v>
      </c>
      <c r="G5" s="12"/>
      <c r="H5" s="12"/>
      <c r="I5" s="36"/>
      <c r="J5" s="12"/>
      <c r="K5" s="12"/>
      <c r="L5" s="12"/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>
        <v>38</v>
      </c>
      <c r="F6" s="36">
        <v>11</v>
      </c>
      <c r="G6" s="12"/>
      <c r="H6" s="12"/>
      <c r="I6" s="36"/>
      <c r="J6" s="12"/>
      <c r="K6" s="12"/>
      <c r="L6" s="12"/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>
        <v>21</v>
      </c>
      <c r="F7" s="36">
        <v>21</v>
      </c>
      <c r="G7" s="12"/>
      <c r="H7" s="12"/>
      <c r="I7" s="36"/>
      <c r="J7" s="12"/>
      <c r="K7" s="12"/>
      <c r="L7" s="12"/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>
        <v>44</v>
      </c>
      <c r="F8" s="12">
        <v>20</v>
      </c>
      <c r="G8" s="12"/>
      <c r="H8" s="12"/>
      <c r="I8" s="36"/>
      <c r="J8" s="12"/>
      <c r="K8" s="12"/>
      <c r="L8" s="12"/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>
        <v>31</v>
      </c>
      <c r="F9" s="12">
        <v>10</v>
      </c>
      <c r="G9" s="12"/>
      <c r="H9" s="12"/>
      <c r="I9" s="36"/>
      <c r="J9" s="12"/>
      <c r="K9" s="12"/>
      <c r="L9" s="12"/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>
        <v>43</v>
      </c>
      <c r="F10" s="12">
        <v>41</v>
      </c>
      <c r="G10" s="12"/>
      <c r="H10" s="12"/>
      <c r="I10" s="36"/>
      <c r="J10" s="12"/>
      <c r="K10" s="12"/>
      <c r="L10" s="12"/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>
        <v>4</v>
      </c>
      <c r="F11" s="12">
        <v>28</v>
      </c>
      <c r="G11" s="12"/>
      <c r="H11" s="12"/>
      <c r="I11" s="36"/>
      <c r="J11" s="12"/>
      <c r="K11" s="12"/>
      <c r="L11" s="12"/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>
        <v>36</v>
      </c>
      <c r="F12" s="12">
        <v>21</v>
      </c>
      <c r="G12" s="12"/>
      <c r="H12" s="12"/>
      <c r="I12" s="36"/>
      <c r="J12" s="12"/>
      <c r="K12" s="12"/>
      <c r="L12" s="12"/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>
        <v>41</v>
      </c>
      <c r="F13" s="12">
        <v>33</v>
      </c>
      <c r="G13" s="12"/>
      <c r="H13" s="12"/>
      <c r="I13" s="36"/>
      <c r="J13" s="12"/>
      <c r="K13" s="12"/>
      <c r="L13" s="12"/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>
        <v>3</v>
      </c>
      <c r="F14" s="12">
        <v>38</v>
      </c>
      <c r="G14" s="12"/>
      <c r="H14" s="12"/>
      <c r="I14" s="36"/>
      <c r="J14" s="12"/>
      <c r="K14" s="12"/>
      <c r="L14" s="12"/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>
        <v>26</v>
      </c>
      <c r="F15" s="12">
        <v>35</v>
      </c>
      <c r="G15" s="12"/>
      <c r="H15" s="12"/>
      <c r="I15" s="36"/>
      <c r="J15" s="12"/>
      <c r="K15" s="12"/>
      <c r="L15" s="12"/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>
        <v>43</v>
      </c>
      <c r="F16" s="12">
        <v>37</v>
      </c>
      <c r="G16" s="12"/>
      <c r="H16" s="12"/>
      <c r="I16" s="36"/>
      <c r="J16" s="12"/>
      <c r="K16" s="12"/>
      <c r="L16" s="12"/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>
        <v>71</v>
      </c>
      <c r="F17" s="12">
        <v>26</v>
      </c>
      <c r="G17" s="12"/>
      <c r="H17" s="12"/>
      <c r="I17" s="36"/>
      <c r="J17" s="12"/>
      <c r="K17" s="12"/>
      <c r="L17" s="12"/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>
        <v>24</v>
      </c>
      <c r="F18" s="12">
        <v>24</v>
      </c>
      <c r="G18" s="12"/>
      <c r="H18" s="12"/>
      <c r="I18" s="36"/>
      <c r="J18" s="12"/>
      <c r="K18" s="12"/>
      <c r="L18" s="12"/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>
        <v>30</v>
      </c>
      <c r="F19" s="12">
        <v>15</v>
      </c>
      <c r="G19" s="12"/>
      <c r="H19" s="12"/>
      <c r="I19" s="36"/>
      <c r="J19" s="12"/>
      <c r="K19" s="12"/>
      <c r="L19" s="12"/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>
        <v>50</v>
      </c>
      <c r="F20" s="12"/>
      <c r="G20" s="12"/>
      <c r="H20" s="12"/>
      <c r="I20" s="36"/>
      <c r="J20" s="12"/>
      <c r="K20" s="12"/>
      <c r="L20" s="12"/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>
        <v>30</v>
      </c>
      <c r="F21" s="12">
        <v>32</v>
      </c>
      <c r="G21" s="12"/>
      <c r="H21" s="12"/>
      <c r="I21" s="36"/>
      <c r="J21" s="12"/>
      <c r="K21" s="12"/>
      <c r="L21" s="12"/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>
        <v>43</v>
      </c>
      <c r="F22" s="13">
        <v>29</v>
      </c>
      <c r="G22" s="12"/>
      <c r="H22" s="12"/>
      <c r="I22" s="36"/>
      <c r="J22" s="12"/>
      <c r="K22" s="12"/>
      <c r="L22" s="12"/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>
        <v>66</v>
      </c>
      <c r="F23" s="12">
        <v>34</v>
      </c>
      <c r="G23" s="12"/>
      <c r="H23" s="12"/>
      <c r="I23" s="36"/>
      <c r="J23" s="12"/>
      <c r="K23" s="12"/>
      <c r="L23" s="12"/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>
        <v>71</v>
      </c>
      <c r="F24" s="13">
        <v>37</v>
      </c>
      <c r="G24" s="12"/>
      <c r="H24" s="12"/>
      <c r="I24" s="36"/>
      <c r="J24" s="12"/>
      <c r="K24" s="12"/>
      <c r="L24" s="12"/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>
        <v>24</v>
      </c>
      <c r="F25" s="13">
        <v>31</v>
      </c>
      <c r="G25" s="12"/>
      <c r="H25" s="12"/>
      <c r="I25" s="12"/>
      <c r="J25" s="12"/>
      <c r="K25" s="12"/>
      <c r="L25" s="12"/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>
        <v>30</v>
      </c>
      <c r="F26" s="13">
        <v>35</v>
      </c>
      <c r="G26" s="36"/>
      <c r="H26" s="12"/>
      <c r="I26" s="12"/>
      <c r="J26" s="12"/>
      <c r="K26" s="12"/>
      <c r="L26" s="12"/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>
        <v>50</v>
      </c>
      <c r="F27" s="13">
        <v>26</v>
      </c>
      <c r="G27" s="12"/>
      <c r="H27" s="12"/>
      <c r="I27" s="12"/>
      <c r="J27" s="12"/>
      <c r="K27" s="12"/>
      <c r="L27" s="12"/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>
        <v>30</v>
      </c>
      <c r="F28" s="12">
        <v>27</v>
      </c>
      <c r="G28" s="12"/>
      <c r="H28" s="12"/>
      <c r="I28" s="12"/>
      <c r="J28" s="12"/>
      <c r="K28" s="12"/>
      <c r="L28" s="12"/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>
        <v>43</v>
      </c>
      <c r="F29" s="13">
        <v>27</v>
      </c>
      <c r="G29" s="12"/>
      <c r="H29" s="12"/>
      <c r="I29" s="12"/>
      <c r="J29" s="12"/>
      <c r="K29" s="12"/>
      <c r="L29" s="12"/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>
        <v>66</v>
      </c>
      <c r="F30" s="13">
        <v>20</v>
      </c>
      <c r="G30" s="36"/>
      <c r="H30" s="12"/>
      <c r="I30" s="12"/>
      <c r="J30" s="12"/>
      <c r="K30" s="12"/>
      <c r="L30" s="12"/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>
        <v>26</v>
      </c>
      <c r="F31" s="12">
        <v>33</v>
      </c>
      <c r="G31" s="36"/>
      <c r="H31" s="12"/>
      <c r="I31" s="36"/>
      <c r="J31" s="12"/>
      <c r="K31" s="12"/>
      <c r="L31" s="12"/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>
        <v>31</v>
      </c>
      <c r="F32" s="12">
        <v>26</v>
      </c>
      <c r="G32" s="12"/>
      <c r="H32" s="12"/>
      <c r="I32" s="36"/>
      <c r="J32" s="12"/>
      <c r="K32" s="12"/>
      <c r="L32" s="12"/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>
        <v>42</v>
      </c>
      <c r="F33" s="12">
        <v>19</v>
      </c>
      <c r="G33" s="12"/>
      <c r="H33" s="13"/>
      <c r="I33" s="45"/>
      <c r="J33" s="12"/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>
        <v>26</v>
      </c>
      <c r="F34" s="36"/>
      <c r="G34" s="12"/>
      <c r="H34" s="36"/>
      <c r="I34" s="12"/>
      <c r="J34" s="12"/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118</v>
      </c>
      <c r="P35" s="47"/>
    </row>
    <row r="36" spans="1:16" ht="15" customHeight="1">
      <c r="A36" s="260" t="s">
        <v>22</v>
      </c>
      <c r="B36" s="260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  <v>36.54838709677419</v>
      </c>
      <c r="F37" s="39">
        <f t="shared" si="2"/>
        <v>27.413793103448278</v>
      </c>
      <c r="G37" s="39">
        <f t="shared" si="2"/>
      </c>
      <c r="H37" s="39">
        <f t="shared" si="2"/>
      </c>
      <c r="I37" s="39">
        <f t="shared" si="2"/>
      </c>
      <c r="J37" s="39">
        <f t="shared" si="2"/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30.593220338983052</v>
      </c>
      <c r="P37" s="47"/>
    </row>
    <row r="38" spans="1:16" ht="15" customHeight="1">
      <c r="A38" s="260" t="s">
        <v>24</v>
      </c>
      <c r="B38" s="260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71</v>
      </c>
      <c r="F38" s="48">
        <f t="shared" si="3"/>
        <v>41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71</v>
      </c>
      <c r="P38" s="47"/>
    </row>
    <row r="39" spans="1:16" ht="15" customHeight="1">
      <c r="A39" s="260" t="s">
        <v>25</v>
      </c>
      <c r="B39" s="260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3</v>
      </c>
      <c r="F39" s="48">
        <f t="shared" si="4"/>
        <v>10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8">
        <f t="shared" si="4"/>
        <v>0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  <v>71</v>
      </c>
      <c r="F40" s="40">
        <f t="shared" si="5"/>
        <v>39.31999999999999</v>
      </c>
      <c r="G40" s="40">
        <f t="shared" si="5"/>
      </c>
      <c r="H40" s="40">
        <f t="shared" si="5"/>
      </c>
      <c r="I40" s="40">
        <f t="shared" si="5"/>
      </c>
      <c r="J40" s="40">
        <f t="shared" si="5"/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65</v>
      </c>
      <c r="P40" s="47"/>
    </row>
    <row r="41" spans="1:16" ht="15" customHeight="1">
      <c r="A41" s="260" t="s">
        <v>27</v>
      </c>
      <c r="B41" s="260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31</v>
      </c>
      <c r="F41" s="49">
        <f t="shared" si="6"/>
        <v>27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28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H27" sqref="H27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1" t="s">
        <v>30</v>
      </c>
      <c r="E1" s="261"/>
      <c r="F1" s="256" t="s">
        <v>3</v>
      </c>
      <c r="G1" s="256"/>
      <c r="H1" s="6" t="s">
        <v>4</v>
      </c>
      <c r="I1" s="5" t="s">
        <v>5</v>
      </c>
      <c r="J1" s="257" t="str">
        <f>TM!I3</f>
        <v>ЦЕНТАР ГРАДА - УЛ. ТИХОМИРА МАТИЈЕВИЋА 4                       ОПШТИНСКА УПРАВА                   </v>
      </c>
      <c r="K1" s="257"/>
      <c r="L1" s="257"/>
      <c r="M1" s="257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1"/>
      <c r="E2" s="261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40"/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40"/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40"/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40"/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40"/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40"/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40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40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40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40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40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40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40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40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40"/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40"/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40"/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40"/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40"/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40"/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40"/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50"/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50"/>
      <c r="I26" s="50"/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50"/>
      <c r="I27" s="50"/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50"/>
      <c r="I28" s="50"/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50"/>
      <c r="I29" s="50"/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50"/>
      <c r="I30" s="50"/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50"/>
      <c r="I31" s="40"/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50"/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52"/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40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60" t="s">
        <v>21</v>
      </c>
      <c r="B35" s="260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0</v>
      </c>
      <c r="P35" s="47"/>
    </row>
    <row r="36" spans="1:16" ht="15" customHeight="1">
      <c r="A36" s="260" t="s">
        <v>22</v>
      </c>
      <c r="B36" s="260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60" t="s">
        <v>23</v>
      </c>
      <c r="B37" s="260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 t="e">
        <f>AVERAGE(C4:N34)</f>
        <v>#DIV/0!</v>
      </c>
      <c r="P37" s="47"/>
    </row>
    <row r="38" spans="1:16" ht="15" customHeight="1">
      <c r="A38" s="260" t="s">
        <v>24</v>
      </c>
      <c r="B38" s="260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0</v>
      </c>
      <c r="P38" s="47"/>
    </row>
    <row r="39" spans="1:16" ht="15" customHeight="1">
      <c r="A39" s="260" t="s">
        <v>25</v>
      </c>
      <c r="B39" s="260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60" t="s">
        <v>26</v>
      </c>
      <c r="B40" s="260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 t="e">
        <f>PERCENTILE(C4:N34,0.95)</f>
        <v>#NUM!</v>
      </c>
      <c r="P40" s="47"/>
    </row>
    <row r="41" spans="1:16" ht="15" customHeight="1">
      <c r="A41" s="260" t="s">
        <v>27</v>
      </c>
      <c r="B41" s="260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0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H29" sqref="H29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1" t="s">
        <v>31</v>
      </c>
      <c r="F1" s="261"/>
      <c r="G1" s="256" t="s">
        <v>3</v>
      </c>
      <c r="H1" s="256"/>
      <c r="I1" s="6" t="s">
        <v>4</v>
      </c>
      <c r="J1" s="5" t="s">
        <v>5</v>
      </c>
      <c r="K1" s="257" t="str">
        <f>TM!I3</f>
        <v>ЦЕНТАР ГРАДА - УЛ. ТИХОМИРА МАТИЈЕВИЋА 4                       ОПШТИНСКА УПРАВА                   </v>
      </c>
      <c r="L1" s="257"/>
      <c r="M1" s="257"/>
      <c r="N1" s="257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1"/>
      <c r="F2" s="261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229"/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229"/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229"/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229"/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229"/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229"/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229"/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229"/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229"/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229"/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229"/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4"/>
      <c r="I15" s="229"/>
      <c r="J15" s="54"/>
      <c r="K15" s="229"/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4"/>
      <c r="I16" s="229"/>
      <c r="J16" s="54"/>
      <c r="K16" s="229"/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4"/>
      <c r="I17" s="229"/>
      <c r="J17" s="54"/>
      <c r="K17" s="229"/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54"/>
      <c r="I18" s="229"/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54"/>
      <c r="I19" s="229"/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54"/>
      <c r="I20" s="229"/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54"/>
      <c r="I21" s="229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54"/>
      <c r="I22" s="229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54"/>
      <c r="I23" s="229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54"/>
      <c r="I24" s="229"/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54"/>
      <c r="I25" s="229"/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54"/>
      <c r="I26" s="229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229"/>
      <c r="I27" s="229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229"/>
      <c r="I28" s="229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229"/>
      <c r="I29" s="229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54"/>
      <c r="I30" s="229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54"/>
      <c r="I31" s="229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229"/>
      <c r="I32" s="229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229"/>
      <c r="I33" s="238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229"/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60" t="s">
        <v>21</v>
      </c>
      <c r="B35" s="260"/>
      <c r="C35" s="260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0</v>
      </c>
      <c r="I35" s="36">
        <f t="shared" si="0"/>
        <v>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0</v>
      </c>
      <c r="Q35" s="47"/>
    </row>
    <row r="36" spans="1:17" ht="15" customHeight="1">
      <c r="A36" s="260" t="s">
        <v>22</v>
      </c>
      <c r="B36" s="260"/>
      <c r="C36" s="260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60" t="s">
        <v>23</v>
      </c>
      <c r="B37" s="260"/>
      <c r="C37" s="26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 t="e">
        <f>AVERAGE(D4:O34)</f>
        <v>#DIV/0!</v>
      </c>
      <c r="Q37" s="47"/>
    </row>
    <row r="38" spans="1:17" ht="15" customHeight="1">
      <c r="A38" s="260" t="s">
        <v>24</v>
      </c>
      <c r="B38" s="260"/>
      <c r="C38" s="260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0</v>
      </c>
      <c r="I38" s="49">
        <f t="shared" si="2"/>
        <v>0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0</v>
      </c>
      <c r="Q38" s="47"/>
    </row>
    <row r="39" spans="1:17" ht="15" customHeight="1">
      <c r="A39" s="260" t="s">
        <v>25</v>
      </c>
      <c r="B39" s="260"/>
      <c r="C39" s="260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0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60" t="s">
        <v>26</v>
      </c>
      <c r="B40" s="260"/>
      <c r="C40" s="260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</c>
      <c r="I40" s="40">
        <f t="shared" si="4"/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 t="e">
        <f>PERCENTILE(D4:O34,0.95)</f>
        <v>#NUM!</v>
      </c>
      <c r="Q40" s="47"/>
    </row>
    <row r="41" spans="1:17" ht="15" customHeight="1">
      <c r="A41" s="260" t="s">
        <v>27</v>
      </c>
      <c r="B41" s="260"/>
      <c r="C41" s="260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0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6"/>
      <c r="F44" s="244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6"/>
      <c r="F45" s="244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6"/>
      <c r="F46" s="244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6"/>
      <c r="F47" s="244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6"/>
      <c r="F48" s="244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6"/>
      <c r="F49" s="244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6"/>
      <c r="F50" s="244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6"/>
      <c r="F51" s="244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6"/>
      <c r="F52" s="244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6"/>
      <c r="F53" s="244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6"/>
      <c r="F54" s="244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6"/>
      <c r="F55" s="244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7"/>
      <c r="F56" s="244"/>
      <c r="G56" s="60"/>
      <c r="H56" s="237"/>
      <c r="I56" s="60"/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5"/>
      <c r="F57" s="60"/>
      <c r="G57" s="60"/>
      <c r="H57" s="237"/>
      <c r="I57" s="60"/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/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/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/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/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/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/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/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0</v>
      </c>
      <c r="I77" s="71">
        <f t="shared" si="6"/>
        <v>0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0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2" t="s">
        <v>23</v>
      </c>
      <c r="B79" s="262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 t="e">
        <f>AVERAGE(D46:O76)</f>
        <v>#DIV/0!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</v>
      </c>
      <c r="I80" s="73">
        <f t="shared" si="9"/>
        <v>0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0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</v>
      </c>
      <c r="I81" s="73">
        <f t="shared" si="10"/>
        <v>0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9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/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/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/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/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/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/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/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/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/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0</v>
      </c>
      <c r="I119" s="71">
        <f t="shared" si="11"/>
        <v>0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0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2" t="s">
        <v>23</v>
      </c>
      <c r="B121" s="262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 t="e">
        <f>AVERAGE(D88:O118)</f>
        <v>#DIV/0!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</v>
      </c>
      <c r="I122" s="85">
        <f t="shared" si="14"/>
        <v>0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</v>
      </c>
      <c r="I123" s="85">
        <f t="shared" si="15"/>
        <v>0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4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54"/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54"/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54"/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54"/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54"/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54"/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/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/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54"/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54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0</v>
      </c>
      <c r="I161" s="71">
        <f t="shared" si="16"/>
        <v>0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0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2" t="s">
        <v>23</v>
      </c>
      <c r="B163" s="262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 t="e">
        <f>AVERAGE(D130:O160)</f>
        <v>#DIV/0!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</v>
      </c>
      <c r="I164" s="73">
        <f t="shared" si="19"/>
        <v>0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0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</v>
      </c>
      <c r="I165" s="73">
        <f t="shared" si="20"/>
        <v>0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/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/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/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/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/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/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/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/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/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/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/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/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54"/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0</v>
      </c>
      <c r="I203" s="71">
        <f t="shared" si="21"/>
        <v>0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0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2" t="s">
        <v>23</v>
      </c>
      <c r="B205" s="262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 t="e">
        <f>AVERAGE(D172:O202)</f>
        <v>#DIV/0!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0</v>
      </c>
      <c r="I206" s="73">
        <f t="shared" si="24"/>
        <v>0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0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</v>
      </c>
      <c r="I207" s="73">
        <f t="shared" si="25"/>
        <v>0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97" zoomScalePageLayoutView="0" workbookViewId="0" topLeftCell="A1">
      <selection activeCell="G27" sqref="G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4" t="s">
        <v>36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7" t="s">
        <v>37</v>
      </c>
      <c r="E3" s="257"/>
      <c r="F3" s="5" t="s">
        <v>38</v>
      </c>
      <c r="G3" s="32" t="s">
        <v>39</v>
      </c>
      <c r="H3" s="5" t="s">
        <v>5</v>
      </c>
      <c r="I3" s="257" t="str">
        <f>Jan!C3</f>
        <v>ЦЕНТАР ГРАДА - УЛ. ТИХОМИРА МАТИЈЕВИЋА 4                       ОПШТИНСКА УПРАВА                   </v>
      </c>
      <c r="J3" s="257"/>
      <c r="K3" s="257"/>
      <c r="L3" s="257"/>
      <c r="M3" s="5"/>
      <c r="N3" s="265" t="str">
        <f>Jan!A3</f>
        <v>МЕСТО – ГОРЊИ МИЛАНОВАЦ  </v>
      </c>
      <c r="O3" s="265"/>
      <c r="P3" s="103"/>
    </row>
    <row r="6" spans="1:18" ht="20.2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>
        <v>42.7</v>
      </c>
      <c r="F8" s="235">
        <v>43.5</v>
      </c>
      <c r="G8" s="235"/>
      <c r="H8" s="235"/>
      <c r="I8" s="235"/>
      <c r="J8" s="235"/>
      <c r="K8" s="235"/>
      <c r="L8" s="235"/>
      <c r="M8" s="235"/>
      <c r="N8" s="236"/>
      <c r="O8" s="112">
        <f>SUM(C8:N8)</f>
        <v>178.8</v>
      </c>
      <c r="P8" s="112">
        <f aca="true" t="shared" si="0" ref="P8:P26">O8/R8</f>
        <v>44.7</v>
      </c>
      <c r="Q8" s="113"/>
      <c r="R8" s="114">
        <f aca="true" t="shared" si="1" ref="R8:R27">COUNTIF(C8:N8,"&gt;0")</f>
        <v>4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>
        <v>20.8</v>
      </c>
      <c r="F9" s="235">
        <v>13.2</v>
      </c>
      <c r="G9" s="235"/>
      <c r="H9" s="235"/>
      <c r="I9" s="235"/>
      <c r="J9" s="235"/>
      <c r="K9" s="235"/>
      <c r="L9" s="235"/>
      <c r="M9" s="235"/>
      <c r="N9" s="236"/>
      <c r="O9" s="112">
        <f aca="true" t="shared" si="2" ref="O9:O26">SUM(C9:N9)</f>
        <v>59.400000000000006</v>
      </c>
      <c r="P9" s="112">
        <f t="shared" si="0"/>
        <v>14.850000000000001</v>
      </c>
      <c r="Q9" s="113"/>
      <c r="R9" s="114">
        <f t="shared" si="1"/>
        <v>4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>
        <v>21.9</v>
      </c>
      <c r="F10" s="235">
        <v>30.3</v>
      </c>
      <c r="G10" s="235"/>
      <c r="H10" s="235"/>
      <c r="I10" s="235"/>
      <c r="J10" s="235"/>
      <c r="K10" s="235"/>
      <c r="L10" s="235"/>
      <c r="M10" s="235"/>
      <c r="N10" s="236"/>
      <c r="O10" s="112">
        <f t="shared" si="2"/>
        <v>119.89999999999999</v>
      </c>
      <c r="P10" s="112">
        <f t="shared" si="0"/>
        <v>29.974999999999998</v>
      </c>
      <c r="Q10" s="113"/>
      <c r="R10" s="114">
        <f t="shared" si="1"/>
        <v>4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>
        <v>19.4</v>
      </c>
      <c r="F11" s="235">
        <v>12.5</v>
      </c>
      <c r="G11" s="235"/>
      <c r="H11" s="235"/>
      <c r="I11" s="235"/>
      <c r="J11" s="235"/>
      <c r="K11" s="235"/>
      <c r="L11" s="235"/>
      <c r="M11" s="235"/>
      <c r="N11" s="236"/>
      <c r="O11" s="112">
        <f t="shared" si="2"/>
        <v>52.8</v>
      </c>
      <c r="P11" s="112">
        <f t="shared" si="0"/>
        <v>13.2</v>
      </c>
      <c r="Q11" s="113"/>
      <c r="R11" s="114">
        <f t="shared" si="1"/>
        <v>4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>
        <v>1.4</v>
      </c>
      <c r="F12" s="235">
        <v>0.7</v>
      </c>
      <c r="G12" s="235"/>
      <c r="H12" s="235"/>
      <c r="I12" s="235"/>
      <c r="J12" s="235"/>
      <c r="K12" s="235"/>
      <c r="L12" s="235"/>
      <c r="M12" s="235"/>
      <c r="N12" s="236"/>
      <c r="O12" s="112">
        <f t="shared" si="2"/>
        <v>23.299999999999997</v>
      </c>
      <c r="P12" s="112">
        <f t="shared" si="0"/>
        <v>5.824999999999999</v>
      </c>
      <c r="Q12" s="113"/>
      <c r="R12" s="114">
        <f t="shared" si="1"/>
        <v>4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>
        <v>7.08</v>
      </c>
      <c r="F13" s="49">
        <v>6.42</v>
      </c>
      <c r="G13" s="49"/>
      <c r="H13" s="49"/>
      <c r="I13" s="49"/>
      <c r="J13" s="49"/>
      <c r="K13" s="49"/>
      <c r="L13" s="49"/>
      <c r="M13" s="49"/>
      <c r="N13" s="111"/>
      <c r="O13" s="112">
        <f t="shared" si="2"/>
        <v>26.93</v>
      </c>
      <c r="P13" s="112">
        <f t="shared" si="0"/>
        <v>6.7325</v>
      </c>
      <c r="Q13" s="113"/>
      <c r="R13" s="114">
        <f t="shared" si="1"/>
        <v>4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>
        <v>58</v>
      </c>
      <c r="F14" s="48">
        <v>22</v>
      </c>
      <c r="G14" s="48"/>
      <c r="H14" s="48"/>
      <c r="I14" s="48"/>
      <c r="J14" s="48"/>
      <c r="K14" s="48"/>
      <c r="L14" s="48"/>
      <c r="M14" s="48"/>
      <c r="N14" s="228"/>
      <c r="O14" s="125">
        <f t="shared" si="2"/>
        <v>124</v>
      </c>
      <c r="P14" s="125">
        <f t="shared" si="0"/>
        <v>31</v>
      </c>
      <c r="Q14" s="113"/>
      <c r="R14" s="114">
        <f t="shared" si="1"/>
        <v>4</v>
      </c>
    </row>
    <row r="15" spans="1:18" ht="18" customHeight="1">
      <c r="A15" s="109" t="s">
        <v>52</v>
      </c>
      <c r="B15" s="110"/>
      <c r="C15" s="115">
        <v>0.04</v>
      </c>
      <c r="D15" s="115">
        <v>0.02</v>
      </c>
      <c r="E15" s="115">
        <v>0.03</v>
      </c>
      <c r="F15" s="115">
        <v>0.02</v>
      </c>
      <c r="G15" s="49"/>
      <c r="H15" s="115"/>
      <c r="I15" s="115"/>
      <c r="J15" s="115"/>
      <c r="K15" s="115"/>
      <c r="L15" s="115"/>
      <c r="M15" s="115"/>
      <c r="N15" s="116"/>
      <c r="O15" s="117">
        <f t="shared" si="2"/>
        <v>0.11</v>
      </c>
      <c r="P15" s="117">
        <f t="shared" si="0"/>
        <v>0.0275</v>
      </c>
      <c r="Q15" s="113"/>
      <c r="R15" s="114">
        <f t="shared" si="1"/>
        <v>4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>
        <v>1.2</v>
      </c>
      <c r="F16" s="235">
        <v>1.1</v>
      </c>
      <c r="G16" s="235"/>
      <c r="H16" s="235"/>
      <c r="I16" s="235"/>
      <c r="J16" s="235"/>
      <c r="K16" s="235"/>
      <c r="L16" s="235"/>
      <c r="M16" s="235"/>
      <c r="N16" s="236"/>
      <c r="O16" s="112">
        <f t="shared" si="2"/>
        <v>5.4399999999999995</v>
      </c>
      <c r="P16" s="112">
        <f t="shared" si="0"/>
        <v>1.3599999999999999</v>
      </c>
      <c r="Q16" s="113"/>
      <c r="R16" s="114">
        <f t="shared" si="1"/>
        <v>4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>
        <v>5</v>
      </c>
      <c r="F17" s="235">
        <v>4.9</v>
      </c>
      <c r="G17" s="235"/>
      <c r="H17" s="235"/>
      <c r="I17" s="235"/>
      <c r="J17" s="235"/>
      <c r="K17" s="235"/>
      <c r="L17" s="235"/>
      <c r="M17" s="235"/>
      <c r="N17" s="236"/>
      <c r="O17" s="112">
        <f t="shared" si="2"/>
        <v>22.5</v>
      </c>
      <c r="P17" s="112">
        <f t="shared" si="0"/>
        <v>5.625</v>
      </c>
      <c r="Q17" s="113"/>
      <c r="R17" s="114">
        <f t="shared" si="1"/>
        <v>4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>
        <v>2.4</v>
      </c>
      <c r="F18" s="235">
        <v>6.4</v>
      </c>
      <c r="G18" s="235"/>
      <c r="H18" s="235"/>
      <c r="I18" s="235"/>
      <c r="J18" s="235"/>
      <c r="K18" s="235"/>
      <c r="L18" s="235"/>
      <c r="M18" s="235"/>
      <c r="N18" s="230"/>
      <c r="O18" s="112">
        <f t="shared" si="2"/>
        <v>16.900000000000002</v>
      </c>
      <c r="P18" s="112">
        <f t="shared" si="0"/>
        <v>4.2250000000000005</v>
      </c>
      <c r="Q18" s="113"/>
      <c r="R18" s="114">
        <f t="shared" si="1"/>
        <v>4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>
        <v>4.9</v>
      </c>
      <c r="F19" s="235">
        <v>1.3</v>
      </c>
      <c r="G19" s="235"/>
      <c r="H19" s="235"/>
      <c r="I19" s="235"/>
      <c r="J19" s="235"/>
      <c r="K19" s="235"/>
      <c r="L19" s="235"/>
      <c r="M19" s="235"/>
      <c r="N19" s="236"/>
      <c r="O19" s="112">
        <f t="shared" si="2"/>
        <v>16.099999999999998</v>
      </c>
      <c r="P19" s="112">
        <f t="shared" si="0"/>
        <v>4.0249999999999995</v>
      </c>
      <c r="Q19" s="113"/>
      <c r="R19" s="114">
        <f t="shared" si="1"/>
        <v>4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>
        <v>0.7</v>
      </c>
      <c r="F20" s="235">
        <v>0.7</v>
      </c>
      <c r="G20" s="235"/>
      <c r="H20" s="235"/>
      <c r="I20" s="235"/>
      <c r="J20" s="235"/>
      <c r="K20" s="235"/>
      <c r="L20" s="235"/>
      <c r="M20" s="235"/>
      <c r="N20" s="236"/>
      <c r="O20" s="112">
        <f t="shared" si="2"/>
        <v>2.8</v>
      </c>
      <c r="P20" s="112">
        <f t="shared" si="0"/>
        <v>0.7</v>
      </c>
      <c r="Q20" s="113"/>
      <c r="R20" s="114">
        <f t="shared" si="1"/>
        <v>4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115">
        <v>0.625</v>
      </c>
      <c r="F21" s="115">
        <v>0.625</v>
      </c>
      <c r="G21" s="49"/>
      <c r="H21" s="115"/>
      <c r="I21" s="115"/>
      <c r="J21" s="115"/>
      <c r="K21" s="115"/>
      <c r="L21" s="115"/>
      <c r="M21" s="115"/>
      <c r="N21" s="116"/>
      <c r="O21" s="117">
        <f t="shared" si="2"/>
        <v>2.5</v>
      </c>
      <c r="P21" s="117">
        <f t="shared" si="0"/>
        <v>0.625</v>
      </c>
      <c r="Q21" s="113"/>
      <c r="R21" s="114">
        <f t="shared" si="1"/>
        <v>4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/>
      <c r="H23" s="49"/>
      <c r="I23" s="49"/>
      <c r="J23" s="49"/>
      <c r="K23" s="49"/>
      <c r="L23" s="49"/>
      <c r="M23" s="49"/>
      <c r="N23" s="111"/>
      <c r="O23" s="112">
        <f t="shared" si="2"/>
        <v>2</v>
      </c>
      <c r="P23" s="112">
        <f t="shared" si="0"/>
        <v>0.5</v>
      </c>
      <c r="Q23" s="113"/>
      <c r="R23" s="114">
        <f t="shared" si="1"/>
        <v>4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115">
        <v>0.625</v>
      </c>
      <c r="F24" s="115">
        <v>0.625</v>
      </c>
      <c r="G24" s="49"/>
      <c r="H24" s="49"/>
      <c r="I24" s="49"/>
      <c r="J24" s="49"/>
      <c r="K24" s="49"/>
      <c r="L24" s="49"/>
      <c r="M24" s="49"/>
      <c r="N24" s="111"/>
      <c r="O24" s="112">
        <f t="shared" si="2"/>
        <v>2.5</v>
      </c>
      <c r="P24" s="112">
        <f t="shared" si="0"/>
        <v>0.625</v>
      </c>
      <c r="Q24" s="113"/>
      <c r="R24" s="114">
        <f t="shared" si="1"/>
        <v>4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>
        <v>0.05</v>
      </c>
      <c r="F25" s="50">
        <v>0.5</v>
      </c>
      <c r="G25" s="50"/>
      <c r="H25" s="50"/>
      <c r="I25" s="50"/>
      <c r="J25" s="118"/>
      <c r="K25" s="118"/>
      <c r="L25" s="118"/>
      <c r="M25" s="118"/>
      <c r="N25" s="119"/>
      <c r="O25" s="112">
        <f t="shared" si="2"/>
        <v>1.1</v>
      </c>
      <c r="P25" s="112">
        <f t="shared" si="0"/>
        <v>0.275</v>
      </c>
      <c r="Q25" s="113"/>
      <c r="R25" s="114">
        <f t="shared" si="1"/>
        <v>4</v>
      </c>
    </row>
    <row r="26" spans="1:18" ht="18" customHeight="1">
      <c r="A26" s="109" t="s">
        <v>60</v>
      </c>
      <c r="B26" s="110"/>
      <c r="C26" s="118">
        <v>0.1</v>
      </c>
      <c r="D26" s="118"/>
      <c r="E26" s="118">
        <v>0.1</v>
      </c>
      <c r="F26" s="118">
        <v>0.1</v>
      </c>
      <c r="G26" s="118"/>
      <c r="H26" s="118"/>
      <c r="I26" s="118"/>
      <c r="J26" s="118"/>
      <c r="K26" s="118"/>
      <c r="L26" s="118"/>
      <c r="M26" s="118"/>
      <c r="N26" s="120"/>
      <c r="O26" s="112">
        <f t="shared" si="2"/>
        <v>0.30000000000000004</v>
      </c>
      <c r="P26" s="112">
        <f t="shared" si="0"/>
        <v>0.10000000000000002</v>
      </c>
      <c r="Q26" s="113"/>
      <c r="R26" s="114">
        <f t="shared" si="1"/>
        <v>3</v>
      </c>
    </row>
    <row r="27" spans="1:18" ht="16.5" customHeight="1">
      <c r="A27" s="266" t="s">
        <v>61</v>
      </c>
      <c r="B27" s="266"/>
      <c r="C27" s="121">
        <v>1</v>
      </c>
      <c r="D27" s="121">
        <v>1</v>
      </c>
      <c r="E27" s="121">
        <v>1</v>
      </c>
      <c r="F27" s="121">
        <v>1</v>
      </c>
      <c r="G27" s="122"/>
      <c r="H27" s="121"/>
      <c r="I27" s="121"/>
      <c r="J27" s="121"/>
      <c r="K27" s="121"/>
      <c r="L27" s="121"/>
      <c r="M27" s="121"/>
      <c r="N27" s="123"/>
      <c r="O27" s="124">
        <f>SUM(C27:N27)</f>
        <v>4</v>
      </c>
      <c r="P27" s="125"/>
      <c r="Q27" s="126"/>
      <c r="R27" s="114">
        <f t="shared" si="1"/>
        <v>4</v>
      </c>
    </row>
    <row r="28" spans="1:17" ht="16.5" customHeight="1">
      <c r="A28" s="266" t="s">
        <v>62</v>
      </c>
      <c r="B28" s="266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18</v>
      </c>
      <c r="F28" s="127">
        <f t="shared" si="3"/>
        <v>18</v>
      </c>
      <c r="G28" s="127">
        <f t="shared" si="3"/>
        <v>0</v>
      </c>
      <c r="H28" s="127">
        <f t="shared" si="3"/>
        <v>0</v>
      </c>
      <c r="I28" s="127">
        <f t="shared" si="3"/>
        <v>0</v>
      </c>
      <c r="J28" s="127">
        <f t="shared" si="3"/>
        <v>0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71</v>
      </c>
      <c r="P28" s="128"/>
      <c r="Q28" s="126"/>
    </row>
    <row r="29" spans="1:16" ht="12.75" customHeight="1">
      <c r="A29" s="263" t="s">
        <v>63</v>
      </c>
      <c r="B29" s="263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17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" customHeight="1">
      <c r="A3" s="241" t="s">
        <v>190</v>
      </c>
      <c r="B3" s="136" t="s">
        <v>66</v>
      </c>
      <c r="C3" s="270" t="str">
        <f>'[1]Jan'!C3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67" t="s">
        <v>64</v>
      </c>
      <c r="B36" s="267"/>
      <c r="C36" s="267"/>
      <c r="D36" s="267"/>
      <c r="E36" s="267"/>
      <c r="F36" s="267"/>
      <c r="G36" s="267"/>
      <c r="H36" s="267"/>
      <c r="I36" s="132"/>
      <c r="J36" s="133"/>
    </row>
    <row r="37" spans="1:10" ht="19.5" customHeight="1">
      <c r="A37" s="268" t="s">
        <v>183</v>
      </c>
      <c r="B37" s="268"/>
      <c r="C37" s="268"/>
      <c r="D37" s="268"/>
      <c r="E37" s="268"/>
      <c r="F37" s="268"/>
      <c r="G37" s="268"/>
      <c r="H37" s="268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70" t="str">
        <f>C3</f>
        <v>ЦЕНТАР ГРАДА - УЛ. ТИХОМИРА МАТИЈЕВИЋА 4                       ОПШТИНСКА УПРАВА                   </v>
      </c>
      <c r="D38" s="270"/>
      <c r="E38" s="270"/>
      <c r="F38" s="270"/>
      <c r="G38" s="137" t="s">
        <v>67</v>
      </c>
      <c r="H38" s="251" t="str">
        <f>H3</f>
        <v>ЈАНУАР</v>
      </c>
      <c r="I38" s="139" t="str">
        <f>I3</f>
        <v>2023 ГОД.</v>
      </c>
      <c r="J38" s="140"/>
    </row>
    <row r="39" spans="1:10" ht="48.75" customHeight="1">
      <c r="A39" s="271" t="s">
        <v>108</v>
      </c>
      <c r="B39" s="271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1"/>
      <c r="B40" s="271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2" t="s">
        <v>82</v>
      </c>
      <c r="B41" s="272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67" t="s">
        <v>64</v>
      </c>
      <c r="B61" s="267"/>
      <c r="C61" s="267"/>
      <c r="D61" s="267"/>
      <c r="E61" s="267"/>
      <c r="F61" s="267"/>
      <c r="G61" s="267"/>
      <c r="H61" s="267"/>
      <c r="I61" s="132"/>
      <c r="J61" s="133"/>
    </row>
    <row r="62" spans="1:10" ht="24" customHeight="1">
      <c r="A62" s="273" t="s">
        <v>184</v>
      </c>
      <c r="B62" s="273"/>
      <c r="C62" s="273"/>
      <c r="D62" s="273"/>
      <c r="E62" s="273"/>
      <c r="F62" s="273"/>
      <c r="G62" s="273"/>
      <c r="H62" s="273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70" t="str">
        <f>C3</f>
        <v>ЦЕНТАР ГРАДА - УЛ. ТИХОМИРА МАТИЈЕВИЋА 4                       ОПШТИНСКА УПРАВА                   </v>
      </c>
      <c r="D63" s="270"/>
      <c r="E63" s="270"/>
      <c r="F63" s="270"/>
      <c r="G63" s="137" t="s">
        <v>67</v>
      </c>
      <c r="H63" s="251" t="str">
        <f>H3</f>
        <v>ЈАНУАР</v>
      </c>
      <c r="I63" s="139" t="str">
        <f>I3</f>
        <v>2023 ГОД.</v>
      </c>
      <c r="J63" s="140"/>
    </row>
    <row r="64" spans="1:10" ht="35.25" customHeight="1">
      <c r="A64" s="271" t="s">
        <v>108</v>
      </c>
      <c r="B64" s="271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1"/>
      <c r="B65" s="271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2" t="s">
        <v>82</v>
      </c>
      <c r="B66" s="272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67" t="s">
        <v>64</v>
      </c>
      <c r="B86" s="267"/>
      <c r="C86" s="267"/>
      <c r="D86" s="267"/>
      <c r="E86" s="267"/>
      <c r="F86" s="267"/>
      <c r="G86" s="267"/>
      <c r="H86" s="267"/>
      <c r="I86" s="132"/>
      <c r="J86" s="133"/>
    </row>
    <row r="87" spans="1:10" ht="21" customHeight="1">
      <c r="A87" s="274" t="s">
        <v>185</v>
      </c>
      <c r="B87" s="274"/>
      <c r="C87" s="274"/>
      <c r="D87" s="274"/>
      <c r="E87" s="274"/>
      <c r="F87" s="274"/>
      <c r="G87" s="274"/>
      <c r="H87" s="274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70" t="str">
        <f>C3</f>
        <v>ЦЕНТАР ГРАДА - УЛ. ТИХОМИРА МАТИЈЕВИЋА 4                       ОПШТИНСКА УПРАВА                   </v>
      </c>
      <c r="D88" s="270"/>
      <c r="E88" s="270"/>
      <c r="F88" s="270"/>
      <c r="G88" s="137" t="s">
        <v>67</v>
      </c>
      <c r="H88" s="251" t="str">
        <f>H3</f>
        <v>ЈАНУАР</v>
      </c>
      <c r="I88" s="139" t="str">
        <f>I3</f>
        <v>2023 ГОД.</v>
      </c>
      <c r="J88" s="140"/>
    </row>
    <row r="89" spans="1:10" ht="34.5" customHeight="1">
      <c r="A89" s="271" t="s">
        <v>108</v>
      </c>
      <c r="B89" s="271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1"/>
      <c r="B90" s="271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2" t="s">
        <v>82</v>
      </c>
      <c r="B91" s="272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67" t="s">
        <v>64</v>
      </c>
      <c r="B111" s="267"/>
      <c r="C111" s="267"/>
      <c r="D111" s="267"/>
      <c r="E111" s="267"/>
      <c r="F111" s="267"/>
      <c r="G111" s="267"/>
      <c r="H111" s="267"/>
      <c r="I111" s="132"/>
      <c r="J111" s="183"/>
    </row>
    <row r="112" spans="1:9" ht="22.5" customHeight="1">
      <c r="A112" s="269" t="s">
        <v>142</v>
      </c>
      <c r="B112" s="269"/>
      <c r="C112" s="269"/>
      <c r="D112" s="269"/>
      <c r="E112" s="269"/>
      <c r="F112" s="269"/>
      <c r="G112" s="269"/>
      <c r="H112" s="274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70" t="str">
        <f>C3</f>
        <v>ЦЕНТАР ГРАДА - УЛ. ТИХОМИРА МАТИЈЕВИЋА 4                       ОПШТИНСКА УПРАВА                   </v>
      </c>
      <c r="D113" s="270"/>
      <c r="E113" s="270"/>
      <c r="F113" s="270"/>
      <c r="G113" s="137" t="s">
        <v>67</v>
      </c>
      <c r="H113" s="251" t="str">
        <f>H3</f>
        <v>ЈАНУАР</v>
      </c>
      <c r="I113" s="139" t="str">
        <f>I3</f>
        <v>2023 ГОД.</v>
      </c>
    </row>
    <row r="114" spans="1:9" ht="18" customHeight="1">
      <c r="A114" s="275" t="s">
        <v>108</v>
      </c>
      <c r="B114" s="275"/>
      <c r="C114" s="276" t="s">
        <v>134</v>
      </c>
      <c r="D114" s="276"/>
      <c r="E114" s="276"/>
      <c r="F114" s="276"/>
      <c r="G114" s="137"/>
      <c r="H114" s="138"/>
      <c r="I114" s="139"/>
    </row>
    <row r="115" spans="1:9" ht="20.25" customHeight="1">
      <c r="A115" s="275"/>
      <c r="B115" s="275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5"/>
      <c r="B116" s="275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2" t="s">
        <v>82</v>
      </c>
      <c r="B117" s="272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27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8" t="s">
        <v>183</v>
      </c>
      <c r="B33" s="268"/>
      <c r="C33" s="268"/>
      <c r="D33" s="268"/>
      <c r="E33" s="268"/>
      <c r="F33" s="268"/>
      <c r="G33" s="268"/>
      <c r="H33" s="268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ФЕБРУАР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73" t="s">
        <v>184</v>
      </c>
      <c r="B58" s="273"/>
      <c r="C58" s="273"/>
      <c r="D58" s="273"/>
      <c r="E58" s="273"/>
      <c r="F58" s="273"/>
      <c r="G58" s="273"/>
      <c r="H58" s="273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ФЕБРУАР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74" t="s">
        <v>185</v>
      </c>
      <c r="B83" s="274"/>
      <c r="C83" s="274"/>
      <c r="D83" s="274"/>
      <c r="E83" s="274"/>
      <c r="F83" s="274"/>
      <c r="G83" s="274"/>
      <c r="H83" s="274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ФЕБРУАР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4" customHeight="1">
      <c r="A108" s="269" t="s">
        <v>142</v>
      </c>
      <c r="B108" s="269"/>
      <c r="C108" s="269"/>
      <c r="D108" s="269"/>
      <c r="E108" s="269"/>
      <c r="F108" s="269"/>
      <c r="G108" s="269"/>
      <c r="H108" s="274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ФЕБРУАР</v>
      </c>
      <c r="I109" s="139" t="str">
        <f>I3</f>
        <v>2023 ГОД.</v>
      </c>
    </row>
    <row r="110" spans="1:9" ht="18.7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7" t="s">
        <v>64</v>
      </c>
      <c r="B1" s="267"/>
      <c r="C1" s="267"/>
      <c r="D1" s="267"/>
      <c r="E1" s="267"/>
      <c r="F1" s="267"/>
      <c r="G1" s="267"/>
      <c r="H1" s="267"/>
      <c r="I1" s="267"/>
      <c r="J1" s="133"/>
    </row>
    <row r="2" spans="1:10" ht="20.25" customHeight="1">
      <c r="A2" s="269" t="s">
        <v>65</v>
      </c>
      <c r="B2" s="269"/>
      <c r="C2" s="269"/>
      <c r="D2" s="269"/>
      <c r="E2" s="269"/>
      <c r="F2" s="269"/>
      <c r="G2" s="269"/>
      <c r="H2" s="269"/>
      <c r="I2" s="269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70" t="str">
        <f>Jan!C3</f>
        <v>ЦЕНТАР ГРАДА - УЛ. ТИХОМИРА МАТИЈЕВИЋА 4                       ОПШТИНСКА УПРАВА                   </v>
      </c>
      <c r="D3" s="270"/>
      <c r="E3" s="270"/>
      <c r="F3" s="270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1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1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0</v>
      </c>
      <c r="E7" s="150">
        <f>'SČ 10 '!F35</f>
        <v>0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3.638709677419355</v>
      </c>
      <c r="C8" s="153">
        <f>Cadj!E37</f>
        <v>7.516129032258065</v>
      </c>
      <c r="D8" s="153"/>
      <c r="E8" s="153"/>
      <c r="F8" s="153">
        <f>NO2!E37</f>
        <v>36.54838709677419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3.4</v>
      </c>
      <c r="C9" s="153">
        <f>Cadj!E41</f>
        <v>6</v>
      </c>
      <c r="D9" s="153"/>
      <c r="E9" s="153"/>
      <c r="F9" s="153">
        <f>NO2!E41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5.579999999999998</v>
      </c>
      <c r="C10" s="153">
        <f>Cadj!E40</f>
        <v>16.799999999999997</v>
      </c>
      <c r="D10" s="153"/>
      <c r="E10" s="153">
        <f>'SČ 10 '!F40</f>
      </c>
      <c r="F10" s="153">
        <f>NO2!E40</f>
        <v>71</v>
      </c>
      <c r="G10" s="153"/>
      <c r="H10" s="153"/>
      <c r="I10" s="153"/>
      <c r="J10" s="154"/>
    </row>
    <row r="11" spans="1:10" ht="18" customHeight="1">
      <c r="A11" s="148" t="s">
        <v>87</v>
      </c>
      <c r="B11" s="254">
        <f>SO2!E39</f>
        <v>2.1</v>
      </c>
      <c r="C11" s="150">
        <f>Cadj!E39</f>
        <v>3</v>
      </c>
      <c r="D11" s="153">
        <f>'SČ 2_5'!E39</f>
        <v>0</v>
      </c>
      <c r="E11" s="153">
        <f>'SČ 10 '!F39</f>
        <v>0</v>
      </c>
      <c r="F11" s="150">
        <f>NO2!E39</f>
        <v>3</v>
      </c>
      <c r="G11" s="153"/>
      <c r="H11" s="153"/>
      <c r="I11" s="153"/>
      <c r="J11" s="154"/>
    </row>
    <row r="12" spans="1:10" ht="18" customHeight="1">
      <c r="A12" s="148" t="s">
        <v>88</v>
      </c>
      <c r="B12" s="254">
        <f>SO2!E38</f>
        <v>6.3</v>
      </c>
      <c r="C12" s="150">
        <f>Cadj!E38</f>
        <v>18</v>
      </c>
      <c r="D12" s="153">
        <f>'SČ 2_5'!E38</f>
        <v>0</v>
      </c>
      <c r="E12" s="153">
        <f>'SČ 10 '!F38</f>
        <v>0</v>
      </c>
      <c r="F12" s="150">
        <f>NO2!E38</f>
        <v>71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7" t="s">
        <v>64</v>
      </c>
      <c r="B32" s="267"/>
      <c r="C32" s="267"/>
      <c r="D32" s="267"/>
      <c r="E32" s="267"/>
      <c r="F32" s="267"/>
      <c r="G32" s="267"/>
      <c r="H32" s="267"/>
      <c r="I32" s="132"/>
      <c r="J32" s="133"/>
    </row>
    <row r="33" spans="1:10" ht="19.5" customHeight="1">
      <c r="A33" s="269" t="s">
        <v>144</v>
      </c>
      <c r="B33" s="269"/>
      <c r="C33" s="269"/>
      <c r="D33" s="269"/>
      <c r="E33" s="269"/>
      <c r="F33" s="269"/>
      <c r="G33" s="269"/>
      <c r="H33" s="274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70" t="str">
        <f>C3</f>
        <v>ЦЕНТАР ГРАДА - УЛ. ТИХОМИРА МАТИЈЕВИЋА 4                       ОПШТИНСКА УПРАВА                   </v>
      </c>
      <c r="D34" s="270"/>
      <c r="E34" s="270"/>
      <c r="F34" s="270"/>
      <c r="G34" s="137" t="s">
        <v>67</v>
      </c>
      <c r="H34" s="251" t="str">
        <f>H3</f>
        <v>МАРТ</v>
      </c>
      <c r="I34" s="139" t="str">
        <f>I3</f>
        <v>2023 ГОД.</v>
      </c>
      <c r="J34" s="140"/>
    </row>
    <row r="35" spans="1:10" ht="48.75" customHeight="1">
      <c r="A35" s="271" t="s">
        <v>108</v>
      </c>
      <c r="B35" s="271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1"/>
      <c r="B36" s="271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2" t="s">
        <v>82</v>
      </c>
      <c r="B37" s="272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42.7</v>
      </c>
      <c r="D39" s="164">
        <f>TM!E13</f>
        <v>7.08</v>
      </c>
      <c r="E39" s="164">
        <f>TM!E14</f>
        <v>58</v>
      </c>
      <c r="F39" s="164">
        <f>TM!E18</f>
        <v>2.4</v>
      </c>
      <c r="G39" s="164">
        <f>TM!E17</f>
        <v>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7" t="s">
        <v>64</v>
      </c>
      <c r="B57" s="267"/>
      <c r="C57" s="267"/>
      <c r="D57" s="267"/>
      <c r="E57" s="267"/>
      <c r="F57" s="267"/>
      <c r="G57" s="267"/>
      <c r="H57" s="267"/>
      <c r="I57" s="132"/>
      <c r="J57" s="133"/>
    </row>
    <row r="58" spans="1:10" ht="24" customHeight="1">
      <c r="A58" s="274" t="s">
        <v>145</v>
      </c>
      <c r="B58" s="277"/>
      <c r="C58" s="277"/>
      <c r="D58" s="277"/>
      <c r="E58" s="277"/>
      <c r="F58" s="277"/>
      <c r="G58" s="277"/>
      <c r="H58" s="277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70" t="str">
        <f>C3</f>
        <v>ЦЕНТАР ГРАДА - УЛ. ТИХОМИРА МАТИЈЕВИЋА 4                       ОПШТИНСКА УПРАВА                   </v>
      </c>
      <c r="D59" s="270"/>
      <c r="E59" s="270"/>
      <c r="F59" s="270"/>
      <c r="G59" s="137" t="s">
        <v>67</v>
      </c>
      <c r="H59" s="251" t="str">
        <f>H3</f>
        <v>МАРТ</v>
      </c>
      <c r="I59" s="139" t="str">
        <f>I3</f>
        <v>2023 ГОД.</v>
      </c>
      <c r="J59" s="140"/>
    </row>
    <row r="60" spans="1:10" ht="35.25" customHeight="1">
      <c r="A60" s="271" t="s">
        <v>108</v>
      </c>
      <c r="B60" s="271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1"/>
      <c r="B61" s="271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2" t="s">
        <v>82</v>
      </c>
      <c r="B62" s="272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1.2</v>
      </c>
      <c r="D64" s="164">
        <f>TM!E19</f>
        <v>4.9</v>
      </c>
      <c r="E64" s="164">
        <f>TM!E20</f>
        <v>0.7</v>
      </c>
      <c r="F64" s="164">
        <f>TM!E10</f>
        <v>21.9</v>
      </c>
      <c r="G64" s="164">
        <f>TM!E9</f>
        <v>20.8</v>
      </c>
      <c r="H64" s="164">
        <f>TM!E25</f>
        <v>0.05</v>
      </c>
      <c r="I64" s="164">
        <f>TM!E11</f>
        <v>19.4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7" t="s">
        <v>64</v>
      </c>
      <c r="B82" s="267"/>
      <c r="C82" s="267"/>
      <c r="D82" s="267"/>
      <c r="E82" s="267"/>
      <c r="F82" s="267"/>
      <c r="G82" s="267"/>
      <c r="H82" s="267"/>
      <c r="I82" s="132"/>
      <c r="J82" s="133"/>
    </row>
    <row r="83" spans="1:10" ht="21" customHeight="1">
      <c r="A83" s="269" t="s">
        <v>125</v>
      </c>
      <c r="B83" s="269"/>
      <c r="C83" s="269"/>
      <c r="D83" s="269"/>
      <c r="E83" s="269"/>
      <c r="F83" s="269"/>
      <c r="G83" s="269"/>
      <c r="H83" s="274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70" t="str">
        <f>C3</f>
        <v>ЦЕНТАР ГРАДА - УЛ. ТИХОМИРА МАТИЈЕВИЋА 4                       ОПШТИНСКА УПРАВА                   </v>
      </c>
      <c r="D84" s="270"/>
      <c r="E84" s="270"/>
      <c r="F84" s="270"/>
      <c r="G84" s="137" t="s">
        <v>67</v>
      </c>
      <c r="H84" s="251" t="str">
        <f>H3</f>
        <v>МАРТ</v>
      </c>
      <c r="I84" s="139" t="str">
        <f>I3</f>
        <v>2023 ГОД.</v>
      </c>
      <c r="J84" s="140"/>
    </row>
    <row r="85" spans="1:10" ht="34.5" customHeight="1">
      <c r="A85" s="271" t="s">
        <v>108</v>
      </c>
      <c r="B85" s="271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1"/>
      <c r="B86" s="271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2" t="s">
        <v>82</v>
      </c>
      <c r="B87" s="272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1.4</v>
      </c>
      <c r="D89" s="164"/>
      <c r="E89" s="164">
        <f>TM!E24</f>
        <v>0.625</v>
      </c>
      <c r="F89" s="164">
        <f>TM!E21</f>
        <v>0.625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67" t="s">
        <v>64</v>
      </c>
      <c r="B107" s="267"/>
      <c r="C107" s="267"/>
      <c r="D107" s="267"/>
      <c r="E107" s="267"/>
      <c r="F107" s="267"/>
      <c r="G107" s="267"/>
      <c r="H107" s="267"/>
      <c r="I107" s="132"/>
      <c r="J107" s="183"/>
    </row>
    <row r="108" spans="1:9" ht="23.25" customHeight="1">
      <c r="A108" s="274" t="s">
        <v>133</v>
      </c>
      <c r="B108" s="278"/>
      <c r="C108" s="278"/>
      <c r="D108" s="278"/>
      <c r="E108" s="278"/>
      <c r="F108" s="278"/>
      <c r="G108" s="278"/>
      <c r="H108" s="278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70" t="str">
        <f>C3</f>
        <v>ЦЕНТАР ГРАДА - УЛ. ТИХОМИРА МАТИЈЕВИЋА 4                       ОПШТИНСКА УПРАВА                   </v>
      </c>
      <c r="D109" s="270"/>
      <c r="E109" s="270"/>
      <c r="F109" s="270"/>
      <c r="G109" s="137" t="s">
        <v>67</v>
      </c>
      <c r="H109" s="251" t="str">
        <f>H3</f>
        <v>МАРТ</v>
      </c>
      <c r="I109" s="139" t="str">
        <f>I3</f>
        <v>2023 ГОД.</v>
      </c>
    </row>
    <row r="110" spans="1:9" ht="23.25" customHeight="1">
      <c r="A110" s="275" t="s">
        <v>108</v>
      </c>
      <c r="B110" s="275"/>
      <c r="C110" s="276" t="s">
        <v>134</v>
      </c>
      <c r="D110" s="276"/>
      <c r="E110" s="276"/>
      <c r="F110" s="276"/>
      <c r="G110" s="137"/>
      <c r="H110" s="138"/>
      <c r="I110" s="139"/>
    </row>
    <row r="111" spans="1:9" ht="21" customHeight="1">
      <c r="A111" s="275"/>
      <c r="B111" s="275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5"/>
      <c r="B112" s="275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2" t="s">
        <v>82</v>
      </c>
      <c r="B113" s="272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2020-01-31T07:34:46Z</cp:lastPrinted>
  <dcterms:modified xsi:type="dcterms:W3CDTF">2023-05-12T05:00:29Z</dcterms:modified>
  <cp:category/>
  <cp:version/>
  <cp:contentType/>
  <cp:contentStatus/>
</cp:coreProperties>
</file>